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aceC\Desktop\2018 domes lēmumi\"/>
    </mc:Choice>
  </mc:AlternateContent>
  <bookViews>
    <workbookView xWindow="0" yWindow="0" windowWidth="21300" windowHeight="9360"/>
  </bookViews>
  <sheets>
    <sheet name="Atšifrējums" sheetId="1" r:id="rId1"/>
    <sheet name="Kopsavilkums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1" i="2" l="1"/>
  <c r="C17" i="2"/>
  <c r="C13" i="2" l="1"/>
  <c r="C20" i="2" s="1"/>
  <c r="C10" i="2"/>
  <c r="C9" i="2"/>
  <c r="C7" i="2" s="1"/>
  <c r="O97" i="1" l="1"/>
  <c r="P97" i="1" s="1"/>
  <c r="O96" i="1"/>
  <c r="O99" i="1"/>
  <c r="P99" i="1" s="1"/>
  <c r="O98" i="1"/>
  <c r="P98" i="1" s="1"/>
  <c r="O95" i="1"/>
  <c r="P95" i="1" s="1"/>
  <c r="O93" i="1"/>
  <c r="P93" i="1"/>
  <c r="E53" i="1"/>
  <c r="E73" i="1" s="1"/>
  <c r="E76" i="1" s="1"/>
  <c r="E78" i="1" s="1"/>
  <c r="E28" i="1"/>
  <c r="E74" i="1" s="1"/>
  <c r="F53" i="1"/>
  <c r="F73" i="1" s="1"/>
  <c r="F28" i="1"/>
  <c r="F74" i="1" s="1"/>
  <c r="G53" i="1"/>
  <c r="G73" i="1" s="1"/>
  <c r="G28" i="1"/>
  <c r="G74" i="1" s="1"/>
  <c r="H53" i="1"/>
  <c r="H73" i="1" s="1"/>
  <c r="H28" i="1"/>
  <c r="H74" i="1" s="1"/>
  <c r="I53" i="1"/>
  <c r="I73" i="1" s="1"/>
  <c r="I76" i="1" s="1"/>
  <c r="I78" i="1" s="1"/>
  <c r="I28" i="1"/>
  <c r="I74" i="1" s="1"/>
  <c r="J53" i="1"/>
  <c r="J73" i="1" s="1"/>
  <c r="J28" i="1"/>
  <c r="J74" i="1" s="1"/>
  <c r="K53" i="1"/>
  <c r="K73" i="1" s="1"/>
  <c r="K28" i="1"/>
  <c r="K74" i="1" s="1"/>
  <c r="L53" i="1"/>
  <c r="L73" i="1" s="1"/>
  <c r="L28" i="1"/>
  <c r="L74" i="1" s="1"/>
  <c r="M53" i="1"/>
  <c r="M73" i="1"/>
  <c r="M28" i="1"/>
  <c r="M74" i="1" s="1"/>
  <c r="N53" i="1"/>
  <c r="N73" i="1" s="1"/>
  <c r="N28" i="1"/>
  <c r="N74" i="1"/>
  <c r="N77" i="1"/>
  <c r="O77" i="1" s="1"/>
  <c r="O40" i="1"/>
  <c r="P40" i="1" s="1"/>
  <c r="O41" i="1"/>
  <c r="O42" i="1"/>
  <c r="P42" i="1" s="1"/>
  <c r="O43" i="1"/>
  <c r="P43" i="1" s="1"/>
  <c r="O44" i="1"/>
  <c r="P44" i="1" s="1"/>
  <c r="O45" i="1"/>
  <c r="O46" i="1"/>
  <c r="P46" i="1" s="1"/>
  <c r="O47" i="1"/>
  <c r="P47" i="1" s="1"/>
  <c r="O48" i="1"/>
  <c r="P48" i="1" s="1"/>
  <c r="O49" i="1"/>
  <c r="P49" i="1" s="1"/>
  <c r="O50" i="1"/>
  <c r="P50" i="1" s="1"/>
  <c r="O51" i="1"/>
  <c r="P51" i="1" s="1"/>
  <c r="O52" i="1"/>
  <c r="P52" i="1" s="1"/>
  <c r="O38" i="1"/>
  <c r="O39" i="1"/>
  <c r="P39" i="1" s="1"/>
  <c r="O37" i="1"/>
  <c r="P37" i="1" s="1"/>
  <c r="O12" i="1"/>
  <c r="P12" i="1" s="1"/>
  <c r="O13" i="1"/>
  <c r="P13" i="1" s="1"/>
  <c r="O14" i="1"/>
  <c r="P14" i="1" s="1"/>
  <c r="O15" i="1"/>
  <c r="P15" i="1" s="1"/>
  <c r="O16" i="1"/>
  <c r="P16" i="1" s="1"/>
  <c r="O17" i="1"/>
  <c r="P17" i="1" s="1"/>
  <c r="O18" i="1"/>
  <c r="P18" i="1" s="1"/>
  <c r="O19" i="1"/>
  <c r="O20" i="1"/>
  <c r="P20" i="1" s="1"/>
  <c r="O21" i="1"/>
  <c r="P21" i="1" s="1"/>
  <c r="O22" i="1"/>
  <c r="P22" i="1" s="1"/>
  <c r="O23" i="1"/>
  <c r="P23" i="1" s="1"/>
  <c r="O24" i="1"/>
  <c r="P24" i="1" s="1"/>
  <c r="O25" i="1"/>
  <c r="P25" i="1" s="1"/>
  <c r="O26" i="1"/>
  <c r="P26" i="1" s="1"/>
  <c r="O27" i="1"/>
  <c r="P41" i="1"/>
  <c r="P45" i="1"/>
  <c r="P75" i="1"/>
  <c r="P19" i="1"/>
  <c r="P27" i="1"/>
  <c r="D53" i="1"/>
  <c r="D73" i="1" s="1"/>
  <c r="D28" i="1"/>
  <c r="D74" i="1" s="1"/>
  <c r="D77" i="1"/>
  <c r="C76" i="1"/>
  <c r="C78" i="1" s="1"/>
  <c r="B53" i="1"/>
  <c r="B57" i="1" s="1"/>
  <c r="B28" i="1"/>
  <c r="B74" i="1" s="1"/>
  <c r="B79" i="1"/>
  <c r="O80" i="1"/>
  <c r="B100" i="1"/>
  <c r="B104" i="1" s="1"/>
  <c r="D100" i="1"/>
  <c r="O94" i="1"/>
  <c r="O100" i="1" s="1"/>
  <c r="O104" i="1" s="1"/>
  <c r="N100" i="1"/>
  <c r="M100" i="1"/>
  <c r="L100" i="1"/>
  <c r="K100" i="1"/>
  <c r="J100" i="1"/>
  <c r="I100" i="1"/>
  <c r="H100" i="1"/>
  <c r="G100" i="1"/>
  <c r="F100" i="1"/>
  <c r="E100" i="1"/>
  <c r="C100" i="1"/>
  <c r="P64" i="1"/>
  <c r="C53" i="1"/>
  <c r="C28" i="1"/>
  <c r="M76" i="1" l="1"/>
  <c r="M78" i="1" s="1"/>
  <c r="D76" i="1"/>
  <c r="D78" i="1" s="1"/>
  <c r="L76" i="1"/>
  <c r="L78" i="1" s="1"/>
  <c r="H76" i="1"/>
  <c r="H78" i="1" s="1"/>
  <c r="O53" i="1"/>
  <c r="O73" i="1" s="1"/>
  <c r="P38" i="1"/>
  <c r="N76" i="1"/>
  <c r="N78" i="1" s="1"/>
  <c r="K76" i="1"/>
  <c r="K78" i="1" s="1"/>
  <c r="J76" i="1"/>
  <c r="J78" i="1" s="1"/>
  <c r="G76" i="1"/>
  <c r="G78" i="1" s="1"/>
  <c r="F76" i="1"/>
  <c r="F78" i="1" s="1"/>
  <c r="C108" i="1"/>
  <c r="C107" i="1"/>
  <c r="P94" i="1"/>
  <c r="O105" i="1"/>
  <c r="O28" i="1"/>
  <c r="O74" i="1" s="1"/>
  <c r="P96" i="1"/>
  <c r="B73" i="1"/>
  <c r="B76" i="1" s="1"/>
  <c r="B78" i="1" s="1"/>
  <c r="B80" i="1" s="1"/>
  <c r="P53" i="1"/>
  <c r="P28" i="1"/>
  <c r="P74" i="1" s="1"/>
  <c r="P100" i="1" l="1"/>
  <c r="O76" i="1"/>
  <c r="O78" i="1" s="1"/>
  <c r="O81" i="1" s="1"/>
  <c r="P73" i="1"/>
  <c r="P57" i="1"/>
  <c r="P76" i="1"/>
  <c r="P78" i="1" s="1"/>
  <c r="P82" i="1" s="1"/>
</calcChain>
</file>

<file path=xl/sharedStrings.xml><?xml version="1.0" encoding="utf-8"?>
<sst xmlns="http://schemas.openxmlformats.org/spreadsheetml/2006/main" count="250" uniqueCount="90">
  <si>
    <t>Pielikums Nr.2</t>
  </si>
  <si>
    <t>MADONAS  NOVADA  PAŠVALDĪBA</t>
  </si>
  <si>
    <t>Speciālais budžets</t>
  </si>
  <si>
    <t>Nosaukums</t>
  </si>
  <si>
    <t>Atlikums uz gada sākumu</t>
  </si>
  <si>
    <t>Ieņēmumi</t>
  </si>
  <si>
    <t>Izdevumi</t>
  </si>
  <si>
    <t>Izdevumi kopā</t>
  </si>
  <si>
    <t>Atlikums uz gada beigām</t>
  </si>
  <si>
    <t>Klasifikācijas kods</t>
  </si>
  <si>
    <t>Plāno saņemt 2017.g.</t>
  </si>
  <si>
    <t>Funkciju kods</t>
  </si>
  <si>
    <t>Atalgojums</t>
  </si>
  <si>
    <t>Soc.nod.</t>
  </si>
  <si>
    <t>Komandējumi</t>
  </si>
  <si>
    <t>Pakalpojumi</t>
  </si>
  <si>
    <t>Materiāli</t>
  </si>
  <si>
    <t>Nodokļu samaksa</t>
  </si>
  <si>
    <t>Kapitālie izdevumi</t>
  </si>
  <si>
    <t>Dotācija</t>
  </si>
  <si>
    <t>Transferti</t>
  </si>
  <si>
    <t>Novads</t>
  </si>
  <si>
    <t>5.5.0.0.</t>
  </si>
  <si>
    <t>01.100</t>
  </si>
  <si>
    <t>Madona</t>
  </si>
  <si>
    <t>Sarkaņu pagasta pārvalde</t>
  </si>
  <si>
    <t>Aronas pagasta pārvalde</t>
  </si>
  <si>
    <t>Barkavas pagasta pārvalde</t>
  </si>
  <si>
    <t>Bērzaunes pagasta pārvalde</t>
  </si>
  <si>
    <t>Dzelzavas pagasta pārvalde</t>
  </si>
  <si>
    <t>Kalsnavas pagasta pārvalde</t>
  </si>
  <si>
    <t>Lazdonas pagasta pārvalde</t>
  </si>
  <si>
    <t>Liezēres pagasta pārvalde</t>
  </si>
  <si>
    <t>Ļaudonas pagasta pārvalde</t>
  </si>
  <si>
    <t>Mārcienas pagasta pārvalde</t>
  </si>
  <si>
    <t>Mētrienas pagasta pārvalde</t>
  </si>
  <si>
    <t>Ošupes pagasta pārvalde</t>
  </si>
  <si>
    <t>Praulienas pagasta pārvalde</t>
  </si>
  <si>
    <t>Vestienas pagasta pārvalde</t>
  </si>
  <si>
    <t>Kopā</t>
  </si>
  <si>
    <t>Finansēšana</t>
  </si>
  <si>
    <t>18.6.2.0.</t>
  </si>
  <si>
    <t>06.600</t>
  </si>
  <si>
    <t>19.3.0.0.</t>
  </si>
  <si>
    <t>Atjaunoti līdzekļi no pamatbudžeta</t>
  </si>
  <si>
    <t>Rajona padomes atlikums</t>
  </si>
  <si>
    <t>Kredītu pamatsummas atmaksa</t>
  </si>
  <si>
    <t>Saņemti % maksājumi</t>
  </si>
  <si>
    <t>Pavisam atlikums</t>
  </si>
  <si>
    <t>Pārējie ieņēmumi - izdevumi</t>
  </si>
  <si>
    <t>KOPĀ  Ceļu fonds un dabas resursu nodoklis , pārējie</t>
  </si>
  <si>
    <t>Ceļu fonds</t>
  </si>
  <si>
    <t>Dabas resursu nodoklis</t>
  </si>
  <si>
    <t>Pārējie līdzekļi</t>
  </si>
  <si>
    <t>Konsolidācija</t>
  </si>
  <si>
    <t>NOVADS,  MADONA,  SARKAŅI</t>
  </si>
  <si>
    <t>DRN</t>
  </si>
  <si>
    <t>CF</t>
  </si>
  <si>
    <t>Izdevumi kopā ar finansēšanu</t>
  </si>
  <si>
    <t>Atlikums</t>
  </si>
  <si>
    <t>06</t>
  </si>
  <si>
    <t>01</t>
  </si>
  <si>
    <t>05</t>
  </si>
  <si>
    <t>Dabas resursu nodoklis  2018.g</t>
  </si>
  <si>
    <t>(eiro)</t>
  </si>
  <si>
    <t>Ceļu fonds  2018.g</t>
  </si>
  <si>
    <t>Plāno saņemt 2018.g.</t>
  </si>
  <si>
    <t>Kods</t>
  </si>
  <si>
    <t>Pozīcijas nosaukums</t>
  </si>
  <si>
    <t>IEŅĒMUMI UN GADA SĀKUMA ATLIKUMS KOPĀ</t>
  </si>
  <si>
    <t>Naudas līdzekļu atlikums uz gada sākumu</t>
  </si>
  <si>
    <t>KĀRTĒJIE GADA IEŅĒMUMI</t>
  </si>
  <si>
    <t>Nodokļu ieņēmumi</t>
  </si>
  <si>
    <t>5.5.3.0.</t>
  </si>
  <si>
    <t xml:space="preserve">           Dabas resursu nodoklis</t>
  </si>
  <si>
    <t xml:space="preserve">           Pašvaldības saņemtie valsts budžeta transferti noteiktam mērķim</t>
  </si>
  <si>
    <t>KĀRTĒJIE  GADA  IZDEVUMI</t>
  </si>
  <si>
    <t>Vispārējie valdības dienesti</t>
  </si>
  <si>
    <t>05.000</t>
  </si>
  <si>
    <t>Vides aizsardzība</t>
  </si>
  <si>
    <t>06.000</t>
  </si>
  <si>
    <t>Teritoriju un mājokļu apsaimniekošana</t>
  </si>
  <si>
    <t xml:space="preserve">         Aizņēmumi ( -) un to atmaksa ( + )</t>
  </si>
  <si>
    <t xml:space="preserve">         Līdzdalība komersantu pašu kapitālā</t>
  </si>
  <si>
    <t>Naudas līdzekļu atlikums perioda baigās</t>
  </si>
  <si>
    <t>Madonas novada pašvaldības 2018.gada speciālais budžets</t>
  </si>
  <si>
    <t>Apstiprinātais 2018.gada plāns, euro</t>
  </si>
  <si>
    <t xml:space="preserve">Madonas novada pašvaldības domes </t>
  </si>
  <si>
    <t>16.01.2018. lēmumam Nr.14 (protokols Nr.1, 14.p.)</t>
  </si>
  <si>
    <t>Madonas novada pašvaldības domes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</si>
</sst>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sz val="12"/>
      <name val="Arial"/>
      <family val="2"/>
      <charset val="186"/>
    </font>
    <font>
      <b/>
      <sz val="10"/>
      <name val="Arial"/>
      <family val="2"/>
      <charset val="186"/>
    </font>
    <font>
      <i/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b/>
      <sz val="11"/>
      <name val="Arial"/>
      <family val="2"/>
      <charset val="186"/>
    </font>
    <font>
      <b/>
      <sz val="12"/>
      <color theme="1"/>
      <name val="Calibri"/>
      <family val="2"/>
      <charset val="186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0" fillId="0" borderId="1" xfId="0" applyBorder="1" applyAlignment="1"/>
    <xf numFmtId="0" fontId="0" fillId="0" borderId="2" xfId="0" applyBorder="1"/>
    <xf numFmtId="0" fontId="0" fillId="0" borderId="2" xfId="0" applyBorder="1" applyAlignment="1">
      <alignment wrapText="1"/>
    </xf>
    <xf numFmtId="0" fontId="0" fillId="0" borderId="8" xfId="0" applyBorder="1" applyAlignment="1"/>
    <xf numFmtId="0" fontId="5" fillId="0" borderId="2" xfId="0" applyFont="1" applyBorder="1"/>
    <xf numFmtId="0" fontId="0" fillId="0" borderId="8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2" xfId="0" applyBorder="1" applyAlignment="1"/>
    <xf numFmtId="0" fontId="1" fillId="0" borderId="0" xfId="0" applyFont="1"/>
    <xf numFmtId="0" fontId="0" fillId="0" borderId="2" xfId="0" quotePrefix="1" applyBorder="1"/>
    <xf numFmtId="0" fontId="3" fillId="0" borderId="2" xfId="0" applyFont="1" applyBorder="1"/>
    <xf numFmtId="0" fontId="3" fillId="0" borderId="0" xfId="0" applyFont="1" applyBorder="1"/>
    <xf numFmtId="0" fontId="5" fillId="0" borderId="0" xfId="0" applyFont="1" applyBorder="1" applyAlignment="1">
      <alignment horizontal="left" wrapText="1"/>
    </xf>
    <xf numFmtId="0" fontId="5" fillId="0" borderId="0" xfId="0" applyFont="1" applyAlignment="1">
      <alignment wrapText="1"/>
    </xf>
    <xf numFmtId="0" fontId="5" fillId="0" borderId="0" xfId="0" applyFont="1"/>
    <xf numFmtId="0" fontId="6" fillId="0" borderId="0" xfId="0" applyFont="1"/>
    <xf numFmtId="0" fontId="1" fillId="0" borderId="2" xfId="0" applyFont="1" applyBorder="1"/>
    <xf numFmtId="0" fontId="5" fillId="0" borderId="0" xfId="0" applyFont="1" applyBorder="1"/>
    <xf numFmtId="0" fontId="0" fillId="0" borderId="0" xfId="0" applyBorder="1"/>
    <xf numFmtId="0" fontId="1" fillId="0" borderId="0" xfId="0" applyFont="1" applyBorder="1"/>
    <xf numFmtId="0" fontId="3" fillId="0" borderId="0" xfId="0" applyFont="1" applyFill="1" applyBorder="1"/>
    <xf numFmtId="0" fontId="1" fillId="0" borderId="2" xfId="0" applyFont="1" applyBorder="1" applyAlignment="1">
      <alignment horizontal="right"/>
    </xf>
    <xf numFmtId="0" fontId="1" fillId="0" borderId="2" xfId="0" applyFont="1" applyBorder="1" applyAlignment="1">
      <alignment horizontal="center"/>
    </xf>
    <xf numFmtId="0" fontId="0" fillId="0" borderId="0" xfId="0" applyBorder="1" applyAlignment="1"/>
    <xf numFmtId="0" fontId="3" fillId="0" borderId="0" xfId="0" applyFont="1" applyAlignment="1">
      <alignment wrapText="1"/>
    </xf>
    <xf numFmtId="0" fontId="1" fillId="0" borderId="2" xfId="0" applyFont="1" applyFill="1" applyBorder="1" applyAlignment="1">
      <alignment horizontal="right"/>
    </xf>
    <xf numFmtId="0" fontId="1" fillId="0" borderId="0" xfId="0" applyFont="1" applyAlignment="1">
      <alignment horizontal="right"/>
    </xf>
    <xf numFmtId="0" fontId="0" fillId="0" borderId="0" xfId="0" quotePrefix="1"/>
    <xf numFmtId="0" fontId="1" fillId="0" borderId="2" xfId="0" applyFont="1" applyBorder="1" applyAlignment="1">
      <alignment horizontal="center" wrapText="1"/>
    </xf>
    <xf numFmtId="0" fontId="8" fillId="0" borderId="2" xfId="0" applyFont="1" applyBorder="1" applyAlignment="1">
      <alignment wrapText="1"/>
    </xf>
    <xf numFmtId="4" fontId="1" fillId="0" borderId="2" xfId="0" applyNumberFormat="1" applyFont="1" applyBorder="1"/>
    <xf numFmtId="4" fontId="0" fillId="0" borderId="2" xfId="0" applyNumberFormat="1" applyFont="1" applyBorder="1"/>
    <xf numFmtId="0" fontId="0" fillId="0" borderId="1" xfId="0" applyBorder="1"/>
    <xf numFmtId="0" fontId="8" fillId="0" borderId="1" xfId="0" applyFont="1" applyBorder="1" applyAlignment="1">
      <alignment wrapText="1"/>
    </xf>
    <xf numFmtId="4" fontId="0" fillId="0" borderId="1" xfId="0" applyNumberFormat="1" applyFont="1" applyBorder="1"/>
    <xf numFmtId="0" fontId="9" fillId="0" borderId="2" xfId="0" applyFont="1" applyBorder="1"/>
    <xf numFmtId="0" fontId="10" fillId="0" borderId="2" xfId="0" applyFont="1" applyBorder="1" applyAlignment="1">
      <alignment vertical="center" wrapText="1"/>
    </xf>
    <xf numFmtId="0" fontId="10" fillId="0" borderId="2" xfId="0" applyFont="1" applyBorder="1" applyAlignment="1">
      <alignment wrapText="1"/>
    </xf>
    <xf numFmtId="0" fontId="8" fillId="0" borderId="2" xfId="0" applyFont="1" applyBorder="1"/>
    <xf numFmtId="0" fontId="0" fillId="0" borderId="2" xfId="0" applyBorder="1" applyAlignment="1">
      <alignment horizontal="left"/>
    </xf>
    <xf numFmtId="0" fontId="0" fillId="0" borderId="2" xfId="0" applyFont="1" applyBorder="1"/>
    <xf numFmtId="4" fontId="0" fillId="0" borderId="2" xfId="0" applyNumberFormat="1" applyFont="1" applyFill="1" applyBorder="1"/>
    <xf numFmtId="4" fontId="0" fillId="0" borderId="2" xfId="0" applyNumberFormat="1" applyBorder="1"/>
    <xf numFmtId="0" fontId="8" fillId="0" borderId="2" xfId="0" applyFont="1" applyFill="1" applyBorder="1"/>
    <xf numFmtId="4" fontId="0" fillId="0" borderId="0" xfId="0" applyNumberFormat="1"/>
    <xf numFmtId="0" fontId="0" fillId="0" borderId="1" xfId="0" applyBorder="1" applyAlignment="1">
      <alignment wrapText="1"/>
    </xf>
    <xf numFmtId="0" fontId="0" fillId="0" borderId="6" xfId="0" applyBorder="1" applyAlignment="1"/>
    <xf numFmtId="0" fontId="0" fillId="0" borderId="8" xfId="0" applyBorder="1" applyAlignment="1"/>
    <xf numFmtId="0" fontId="0" fillId="0" borderId="6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0" fontId="0" fillId="0" borderId="1" xfId="0" applyBorder="1" applyAlignment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0" fillId="0" borderId="5" xfId="0" applyBorder="1" applyAlignment="1">
      <alignment wrapText="1"/>
    </xf>
    <xf numFmtId="0" fontId="0" fillId="0" borderId="7" xfId="0" applyBorder="1" applyAlignment="1"/>
    <xf numFmtId="0" fontId="0" fillId="0" borderId="9" xfId="0" applyBorder="1" applyAlignment="1"/>
    <xf numFmtId="0" fontId="5" fillId="0" borderId="2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7" fillId="0" borderId="10" xfId="0" applyFont="1" applyBorder="1" applyAlignment="1">
      <alignment horizontal="center" wrapText="1"/>
    </xf>
    <xf numFmtId="0" fontId="10" fillId="0" borderId="0" xfId="0" applyFont="1" applyAlignment="1">
      <alignment horizontal="right"/>
    </xf>
    <xf numFmtId="0" fontId="10" fillId="0" borderId="0" xfId="0" applyFont="1" applyFill="1" applyBorder="1"/>
    <xf numFmtId="0" fontId="10" fillId="0" borderId="0" xfId="0" applyFont="1" applyFill="1" applyBorder="1" applyAlignment="1">
      <alignment horizontal="right"/>
    </xf>
    <xf numFmtId="0" fontId="10" fillId="0" borderId="0" xfId="0" applyFont="1" applyAlignment="1">
      <alignment horizontal="right"/>
    </xf>
    <xf numFmtId="0" fontId="10" fillId="0" borderId="0" xfId="0" applyFont="1" applyAlignment="1"/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9"/>
  <sheetViews>
    <sheetView tabSelected="1" workbookViewId="0">
      <selection activeCell="X5" sqref="X5"/>
    </sheetView>
  </sheetViews>
  <sheetFormatPr defaultRowHeight="15" x14ac:dyDescent="0.25"/>
  <cols>
    <col min="1" max="1" width="28.42578125" customWidth="1"/>
    <col min="2" max="2" width="8.85546875" customWidth="1"/>
    <col min="4" max="5" width="8.42578125" customWidth="1"/>
    <col min="6" max="6" width="7.140625" customWidth="1"/>
    <col min="7" max="7" width="6.28515625" customWidth="1"/>
    <col min="8" max="9" width="7.85546875" customWidth="1"/>
    <col min="10" max="10" width="7.140625" customWidth="1"/>
    <col min="257" max="257" width="28.42578125" customWidth="1"/>
    <col min="258" max="258" width="8.85546875" customWidth="1"/>
    <col min="260" max="261" width="8.42578125" customWidth="1"/>
    <col min="262" max="262" width="7.140625" customWidth="1"/>
    <col min="263" max="263" width="6.28515625" customWidth="1"/>
    <col min="264" max="265" width="7.85546875" customWidth="1"/>
    <col min="266" max="266" width="7.140625" customWidth="1"/>
    <col min="513" max="513" width="28.42578125" customWidth="1"/>
    <col min="514" max="514" width="8.85546875" customWidth="1"/>
    <col min="516" max="517" width="8.42578125" customWidth="1"/>
    <col min="518" max="518" width="7.140625" customWidth="1"/>
    <col min="519" max="519" width="6.28515625" customWidth="1"/>
    <col min="520" max="521" width="7.85546875" customWidth="1"/>
    <col min="522" max="522" width="7.140625" customWidth="1"/>
    <col min="769" max="769" width="28.42578125" customWidth="1"/>
    <col min="770" max="770" width="8.85546875" customWidth="1"/>
    <col min="772" max="773" width="8.42578125" customWidth="1"/>
    <col min="774" max="774" width="7.140625" customWidth="1"/>
    <col min="775" max="775" width="6.28515625" customWidth="1"/>
    <col min="776" max="777" width="7.85546875" customWidth="1"/>
    <col min="778" max="778" width="7.140625" customWidth="1"/>
    <col min="1025" max="1025" width="28.42578125" customWidth="1"/>
    <col min="1026" max="1026" width="8.85546875" customWidth="1"/>
    <col min="1028" max="1029" width="8.42578125" customWidth="1"/>
    <col min="1030" max="1030" width="7.140625" customWidth="1"/>
    <col min="1031" max="1031" width="6.28515625" customWidth="1"/>
    <col min="1032" max="1033" width="7.85546875" customWidth="1"/>
    <col min="1034" max="1034" width="7.140625" customWidth="1"/>
    <col min="1281" max="1281" width="28.42578125" customWidth="1"/>
    <col min="1282" max="1282" width="8.85546875" customWidth="1"/>
    <col min="1284" max="1285" width="8.42578125" customWidth="1"/>
    <col min="1286" max="1286" width="7.140625" customWidth="1"/>
    <col min="1287" max="1287" width="6.28515625" customWidth="1"/>
    <col min="1288" max="1289" width="7.85546875" customWidth="1"/>
    <col min="1290" max="1290" width="7.140625" customWidth="1"/>
    <col min="1537" max="1537" width="28.42578125" customWidth="1"/>
    <col min="1538" max="1538" width="8.85546875" customWidth="1"/>
    <col min="1540" max="1541" width="8.42578125" customWidth="1"/>
    <col min="1542" max="1542" width="7.140625" customWidth="1"/>
    <col min="1543" max="1543" width="6.28515625" customWidth="1"/>
    <col min="1544" max="1545" width="7.85546875" customWidth="1"/>
    <col min="1546" max="1546" width="7.140625" customWidth="1"/>
    <col min="1793" max="1793" width="28.42578125" customWidth="1"/>
    <col min="1794" max="1794" width="8.85546875" customWidth="1"/>
    <col min="1796" max="1797" width="8.42578125" customWidth="1"/>
    <col min="1798" max="1798" width="7.140625" customWidth="1"/>
    <col min="1799" max="1799" width="6.28515625" customWidth="1"/>
    <col min="1800" max="1801" width="7.85546875" customWidth="1"/>
    <col min="1802" max="1802" width="7.140625" customWidth="1"/>
    <col min="2049" max="2049" width="28.42578125" customWidth="1"/>
    <col min="2050" max="2050" width="8.85546875" customWidth="1"/>
    <col min="2052" max="2053" width="8.42578125" customWidth="1"/>
    <col min="2054" max="2054" width="7.140625" customWidth="1"/>
    <col min="2055" max="2055" width="6.28515625" customWidth="1"/>
    <col min="2056" max="2057" width="7.85546875" customWidth="1"/>
    <col min="2058" max="2058" width="7.140625" customWidth="1"/>
    <col min="2305" max="2305" width="28.42578125" customWidth="1"/>
    <col min="2306" max="2306" width="8.85546875" customWidth="1"/>
    <col min="2308" max="2309" width="8.42578125" customWidth="1"/>
    <col min="2310" max="2310" width="7.140625" customWidth="1"/>
    <col min="2311" max="2311" width="6.28515625" customWidth="1"/>
    <col min="2312" max="2313" width="7.85546875" customWidth="1"/>
    <col min="2314" max="2314" width="7.140625" customWidth="1"/>
    <col min="2561" max="2561" width="28.42578125" customWidth="1"/>
    <col min="2562" max="2562" width="8.85546875" customWidth="1"/>
    <col min="2564" max="2565" width="8.42578125" customWidth="1"/>
    <col min="2566" max="2566" width="7.140625" customWidth="1"/>
    <col min="2567" max="2567" width="6.28515625" customWidth="1"/>
    <col min="2568" max="2569" width="7.85546875" customWidth="1"/>
    <col min="2570" max="2570" width="7.140625" customWidth="1"/>
    <col min="2817" max="2817" width="28.42578125" customWidth="1"/>
    <col min="2818" max="2818" width="8.85546875" customWidth="1"/>
    <col min="2820" max="2821" width="8.42578125" customWidth="1"/>
    <col min="2822" max="2822" width="7.140625" customWidth="1"/>
    <col min="2823" max="2823" width="6.28515625" customWidth="1"/>
    <col min="2824" max="2825" width="7.85546875" customWidth="1"/>
    <col min="2826" max="2826" width="7.140625" customWidth="1"/>
    <col min="3073" max="3073" width="28.42578125" customWidth="1"/>
    <col min="3074" max="3074" width="8.85546875" customWidth="1"/>
    <col min="3076" max="3077" width="8.42578125" customWidth="1"/>
    <col min="3078" max="3078" width="7.140625" customWidth="1"/>
    <col min="3079" max="3079" width="6.28515625" customWidth="1"/>
    <col min="3080" max="3081" width="7.85546875" customWidth="1"/>
    <col min="3082" max="3082" width="7.140625" customWidth="1"/>
    <col min="3329" max="3329" width="28.42578125" customWidth="1"/>
    <col min="3330" max="3330" width="8.85546875" customWidth="1"/>
    <col min="3332" max="3333" width="8.42578125" customWidth="1"/>
    <col min="3334" max="3334" width="7.140625" customWidth="1"/>
    <col min="3335" max="3335" width="6.28515625" customWidth="1"/>
    <col min="3336" max="3337" width="7.85546875" customWidth="1"/>
    <col min="3338" max="3338" width="7.140625" customWidth="1"/>
    <col min="3585" max="3585" width="28.42578125" customWidth="1"/>
    <col min="3586" max="3586" width="8.85546875" customWidth="1"/>
    <col min="3588" max="3589" width="8.42578125" customWidth="1"/>
    <col min="3590" max="3590" width="7.140625" customWidth="1"/>
    <col min="3591" max="3591" width="6.28515625" customWidth="1"/>
    <col min="3592" max="3593" width="7.85546875" customWidth="1"/>
    <col min="3594" max="3594" width="7.140625" customWidth="1"/>
    <col min="3841" max="3841" width="28.42578125" customWidth="1"/>
    <col min="3842" max="3842" width="8.85546875" customWidth="1"/>
    <col min="3844" max="3845" width="8.42578125" customWidth="1"/>
    <col min="3846" max="3846" width="7.140625" customWidth="1"/>
    <col min="3847" max="3847" width="6.28515625" customWidth="1"/>
    <col min="3848" max="3849" width="7.85546875" customWidth="1"/>
    <col min="3850" max="3850" width="7.140625" customWidth="1"/>
    <col min="4097" max="4097" width="28.42578125" customWidth="1"/>
    <col min="4098" max="4098" width="8.85546875" customWidth="1"/>
    <col min="4100" max="4101" width="8.42578125" customWidth="1"/>
    <col min="4102" max="4102" width="7.140625" customWidth="1"/>
    <col min="4103" max="4103" width="6.28515625" customWidth="1"/>
    <col min="4104" max="4105" width="7.85546875" customWidth="1"/>
    <col min="4106" max="4106" width="7.140625" customWidth="1"/>
    <col min="4353" max="4353" width="28.42578125" customWidth="1"/>
    <col min="4354" max="4354" width="8.85546875" customWidth="1"/>
    <col min="4356" max="4357" width="8.42578125" customWidth="1"/>
    <col min="4358" max="4358" width="7.140625" customWidth="1"/>
    <col min="4359" max="4359" width="6.28515625" customWidth="1"/>
    <col min="4360" max="4361" width="7.85546875" customWidth="1"/>
    <col min="4362" max="4362" width="7.140625" customWidth="1"/>
    <col min="4609" max="4609" width="28.42578125" customWidth="1"/>
    <col min="4610" max="4610" width="8.85546875" customWidth="1"/>
    <col min="4612" max="4613" width="8.42578125" customWidth="1"/>
    <col min="4614" max="4614" width="7.140625" customWidth="1"/>
    <col min="4615" max="4615" width="6.28515625" customWidth="1"/>
    <col min="4616" max="4617" width="7.85546875" customWidth="1"/>
    <col min="4618" max="4618" width="7.140625" customWidth="1"/>
    <col min="4865" max="4865" width="28.42578125" customWidth="1"/>
    <col min="4866" max="4866" width="8.85546875" customWidth="1"/>
    <col min="4868" max="4869" width="8.42578125" customWidth="1"/>
    <col min="4870" max="4870" width="7.140625" customWidth="1"/>
    <col min="4871" max="4871" width="6.28515625" customWidth="1"/>
    <col min="4872" max="4873" width="7.85546875" customWidth="1"/>
    <col min="4874" max="4874" width="7.140625" customWidth="1"/>
    <col min="5121" max="5121" width="28.42578125" customWidth="1"/>
    <col min="5122" max="5122" width="8.85546875" customWidth="1"/>
    <col min="5124" max="5125" width="8.42578125" customWidth="1"/>
    <col min="5126" max="5126" width="7.140625" customWidth="1"/>
    <col min="5127" max="5127" width="6.28515625" customWidth="1"/>
    <col min="5128" max="5129" width="7.85546875" customWidth="1"/>
    <col min="5130" max="5130" width="7.140625" customWidth="1"/>
    <col min="5377" max="5377" width="28.42578125" customWidth="1"/>
    <col min="5378" max="5378" width="8.85546875" customWidth="1"/>
    <col min="5380" max="5381" width="8.42578125" customWidth="1"/>
    <col min="5382" max="5382" width="7.140625" customWidth="1"/>
    <col min="5383" max="5383" width="6.28515625" customWidth="1"/>
    <col min="5384" max="5385" width="7.85546875" customWidth="1"/>
    <col min="5386" max="5386" width="7.140625" customWidth="1"/>
    <col min="5633" max="5633" width="28.42578125" customWidth="1"/>
    <col min="5634" max="5634" width="8.85546875" customWidth="1"/>
    <col min="5636" max="5637" width="8.42578125" customWidth="1"/>
    <col min="5638" max="5638" width="7.140625" customWidth="1"/>
    <col min="5639" max="5639" width="6.28515625" customWidth="1"/>
    <col min="5640" max="5641" width="7.85546875" customWidth="1"/>
    <col min="5642" max="5642" width="7.140625" customWidth="1"/>
    <col min="5889" max="5889" width="28.42578125" customWidth="1"/>
    <col min="5890" max="5890" width="8.85546875" customWidth="1"/>
    <col min="5892" max="5893" width="8.42578125" customWidth="1"/>
    <col min="5894" max="5894" width="7.140625" customWidth="1"/>
    <col min="5895" max="5895" width="6.28515625" customWidth="1"/>
    <col min="5896" max="5897" width="7.85546875" customWidth="1"/>
    <col min="5898" max="5898" width="7.140625" customWidth="1"/>
    <col min="6145" max="6145" width="28.42578125" customWidth="1"/>
    <col min="6146" max="6146" width="8.85546875" customWidth="1"/>
    <col min="6148" max="6149" width="8.42578125" customWidth="1"/>
    <col min="6150" max="6150" width="7.140625" customWidth="1"/>
    <col min="6151" max="6151" width="6.28515625" customWidth="1"/>
    <col min="6152" max="6153" width="7.85546875" customWidth="1"/>
    <col min="6154" max="6154" width="7.140625" customWidth="1"/>
    <col min="6401" max="6401" width="28.42578125" customWidth="1"/>
    <col min="6402" max="6402" width="8.85546875" customWidth="1"/>
    <col min="6404" max="6405" width="8.42578125" customWidth="1"/>
    <col min="6406" max="6406" width="7.140625" customWidth="1"/>
    <col min="6407" max="6407" width="6.28515625" customWidth="1"/>
    <col min="6408" max="6409" width="7.85546875" customWidth="1"/>
    <col min="6410" max="6410" width="7.140625" customWidth="1"/>
    <col min="6657" max="6657" width="28.42578125" customWidth="1"/>
    <col min="6658" max="6658" width="8.85546875" customWidth="1"/>
    <col min="6660" max="6661" width="8.42578125" customWidth="1"/>
    <col min="6662" max="6662" width="7.140625" customWidth="1"/>
    <col min="6663" max="6663" width="6.28515625" customWidth="1"/>
    <col min="6664" max="6665" width="7.85546875" customWidth="1"/>
    <col min="6666" max="6666" width="7.140625" customWidth="1"/>
    <col min="6913" max="6913" width="28.42578125" customWidth="1"/>
    <col min="6914" max="6914" width="8.85546875" customWidth="1"/>
    <col min="6916" max="6917" width="8.42578125" customWidth="1"/>
    <col min="6918" max="6918" width="7.140625" customWidth="1"/>
    <col min="6919" max="6919" width="6.28515625" customWidth="1"/>
    <col min="6920" max="6921" width="7.85546875" customWidth="1"/>
    <col min="6922" max="6922" width="7.140625" customWidth="1"/>
    <col min="7169" max="7169" width="28.42578125" customWidth="1"/>
    <col min="7170" max="7170" width="8.85546875" customWidth="1"/>
    <col min="7172" max="7173" width="8.42578125" customWidth="1"/>
    <col min="7174" max="7174" width="7.140625" customWidth="1"/>
    <col min="7175" max="7175" width="6.28515625" customWidth="1"/>
    <col min="7176" max="7177" width="7.85546875" customWidth="1"/>
    <col min="7178" max="7178" width="7.140625" customWidth="1"/>
    <col min="7425" max="7425" width="28.42578125" customWidth="1"/>
    <col min="7426" max="7426" width="8.85546875" customWidth="1"/>
    <col min="7428" max="7429" width="8.42578125" customWidth="1"/>
    <col min="7430" max="7430" width="7.140625" customWidth="1"/>
    <col min="7431" max="7431" width="6.28515625" customWidth="1"/>
    <col min="7432" max="7433" width="7.85546875" customWidth="1"/>
    <col min="7434" max="7434" width="7.140625" customWidth="1"/>
    <col min="7681" max="7681" width="28.42578125" customWidth="1"/>
    <col min="7682" max="7682" width="8.85546875" customWidth="1"/>
    <col min="7684" max="7685" width="8.42578125" customWidth="1"/>
    <col min="7686" max="7686" width="7.140625" customWidth="1"/>
    <col min="7687" max="7687" width="6.28515625" customWidth="1"/>
    <col min="7688" max="7689" width="7.85546875" customWidth="1"/>
    <col min="7690" max="7690" width="7.140625" customWidth="1"/>
    <col min="7937" max="7937" width="28.42578125" customWidth="1"/>
    <col min="7938" max="7938" width="8.85546875" customWidth="1"/>
    <col min="7940" max="7941" width="8.42578125" customWidth="1"/>
    <col min="7942" max="7942" width="7.140625" customWidth="1"/>
    <col min="7943" max="7943" width="6.28515625" customWidth="1"/>
    <col min="7944" max="7945" width="7.85546875" customWidth="1"/>
    <col min="7946" max="7946" width="7.140625" customWidth="1"/>
    <col min="8193" max="8193" width="28.42578125" customWidth="1"/>
    <col min="8194" max="8194" width="8.85546875" customWidth="1"/>
    <col min="8196" max="8197" width="8.42578125" customWidth="1"/>
    <col min="8198" max="8198" width="7.140625" customWidth="1"/>
    <col min="8199" max="8199" width="6.28515625" customWidth="1"/>
    <col min="8200" max="8201" width="7.85546875" customWidth="1"/>
    <col min="8202" max="8202" width="7.140625" customWidth="1"/>
    <col min="8449" max="8449" width="28.42578125" customWidth="1"/>
    <col min="8450" max="8450" width="8.85546875" customWidth="1"/>
    <col min="8452" max="8453" width="8.42578125" customWidth="1"/>
    <col min="8454" max="8454" width="7.140625" customWidth="1"/>
    <col min="8455" max="8455" width="6.28515625" customWidth="1"/>
    <col min="8456" max="8457" width="7.85546875" customWidth="1"/>
    <col min="8458" max="8458" width="7.140625" customWidth="1"/>
    <col min="8705" max="8705" width="28.42578125" customWidth="1"/>
    <col min="8706" max="8706" width="8.85546875" customWidth="1"/>
    <col min="8708" max="8709" width="8.42578125" customWidth="1"/>
    <col min="8710" max="8710" width="7.140625" customWidth="1"/>
    <col min="8711" max="8711" width="6.28515625" customWidth="1"/>
    <col min="8712" max="8713" width="7.85546875" customWidth="1"/>
    <col min="8714" max="8714" width="7.140625" customWidth="1"/>
    <col min="8961" max="8961" width="28.42578125" customWidth="1"/>
    <col min="8962" max="8962" width="8.85546875" customWidth="1"/>
    <col min="8964" max="8965" width="8.42578125" customWidth="1"/>
    <col min="8966" max="8966" width="7.140625" customWidth="1"/>
    <col min="8967" max="8967" width="6.28515625" customWidth="1"/>
    <col min="8968" max="8969" width="7.85546875" customWidth="1"/>
    <col min="8970" max="8970" width="7.140625" customWidth="1"/>
    <col min="9217" max="9217" width="28.42578125" customWidth="1"/>
    <col min="9218" max="9218" width="8.85546875" customWidth="1"/>
    <col min="9220" max="9221" width="8.42578125" customWidth="1"/>
    <col min="9222" max="9222" width="7.140625" customWidth="1"/>
    <col min="9223" max="9223" width="6.28515625" customWidth="1"/>
    <col min="9224" max="9225" width="7.85546875" customWidth="1"/>
    <col min="9226" max="9226" width="7.140625" customWidth="1"/>
    <col min="9473" max="9473" width="28.42578125" customWidth="1"/>
    <col min="9474" max="9474" width="8.85546875" customWidth="1"/>
    <col min="9476" max="9477" width="8.42578125" customWidth="1"/>
    <col min="9478" max="9478" width="7.140625" customWidth="1"/>
    <col min="9479" max="9479" width="6.28515625" customWidth="1"/>
    <col min="9480" max="9481" width="7.85546875" customWidth="1"/>
    <col min="9482" max="9482" width="7.140625" customWidth="1"/>
    <col min="9729" max="9729" width="28.42578125" customWidth="1"/>
    <col min="9730" max="9730" width="8.85546875" customWidth="1"/>
    <col min="9732" max="9733" width="8.42578125" customWidth="1"/>
    <col min="9734" max="9734" width="7.140625" customWidth="1"/>
    <col min="9735" max="9735" width="6.28515625" customWidth="1"/>
    <col min="9736" max="9737" width="7.85546875" customWidth="1"/>
    <col min="9738" max="9738" width="7.140625" customWidth="1"/>
    <col min="9985" max="9985" width="28.42578125" customWidth="1"/>
    <col min="9986" max="9986" width="8.85546875" customWidth="1"/>
    <col min="9988" max="9989" width="8.42578125" customWidth="1"/>
    <col min="9990" max="9990" width="7.140625" customWidth="1"/>
    <col min="9991" max="9991" width="6.28515625" customWidth="1"/>
    <col min="9992" max="9993" width="7.85546875" customWidth="1"/>
    <col min="9994" max="9994" width="7.140625" customWidth="1"/>
    <col min="10241" max="10241" width="28.42578125" customWidth="1"/>
    <col min="10242" max="10242" width="8.85546875" customWidth="1"/>
    <col min="10244" max="10245" width="8.42578125" customWidth="1"/>
    <col min="10246" max="10246" width="7.140625" customWidth="1"/>
    <col min="10247" max="10247" width="6.28515625" customWidth="1"/>
    <col min="10248" max="10249" width="7.85546875" customWidth="1"/>
    <col min="10250" max="10250" width="7.140625" customWidth="1"/>
    <col min="10497" max="10497" width="28.42578125" customWidth="1"/>
    <col min="10498" max="10498" width="8.85546875" customWidth="1"/>
    <col min="10500" max="10501" width="8.42578125" customWidth="1"/>
    <col min="10502" max="10502" width="7.140625" customWidth="1"/>
    <col min="10503" max="10503" width="6.28515625" customWidth="1"/>
    <col min="10504" max="10505" width="7.85546875" customWidth="1"/>
    <col min="10506" max="10506" width="7.140625" customWidth="1"/>
    <col min="10753" max="10753" width="28.42578125" customWidth="1"/>
    <col min="10754" max="10754" width="8.85546875" customWidth="1"/>
    <col min="10756" max="10757" width="8.42578125" customWidth="1"/>
    <col min="10758" max="10758" width="7.140625" customWidth="1"/>
    <col min="10759" max="10759" width="6.28515625" customWidth="1"/>
    <col min="10760" max="10761" width="7.85546875" customWidth="1"/>
    <col min="10762" max="10762" width="7.140625" customWidth="1"/>
    <col min="11009" max="11009" width="28.42578125" customWidth="1"/>
    <col min="11010" max="11010" width="8.85546875" customWidth="1"/>
    <col min="11012" max="11013" width="8.42578125" customWidth="1"/>
    <col min="11014" max="11014" width="7.140625" customWidth="1"/>
    <col min="11015" max="11015" width="6.28515625" customWidth="1"/>
    <col min="11016" max="11017" width="7.85546875" customWidth="1"/>
    <col min="11018" max="11018" width="7.140625" customWidth="1"/>
    <col min="11265" max="11265" width="28.42578125" customWidth="1"/>
    <col min="11266" max="11266" width="8.85546875" customWidth="1"/>
    <col min="11268" max="11269" width="8.42578125" customWidth="1"/>
    <col min="11270" max="11270" width="7.140625" customWidth="1"/>
    <col min="11271" max="11271" width="6.28515625" customWidth="1"/>
    <col min="11272" max="11273" width="7.85546875" customWidth="1"/>
    <col min="11274" max="11274" width="7.140625" customWidth="1"/>
    <col min="11521" max="11521" width="28.42578125" customWidth="1"/>
    <col min="11522" max="11522" width="8.85546875" customWidth="1"/>
    <col min="11524" max="11525" width="8.42578125" customWidth="1"/>
    <col min="11526" max="11526" width="7.140625" customWidth="1"/>
    <col min="11527" max="11527" width="6.28515625" customWidth="1"/>
    <col min="11528" max="11529" width="7.85546875" customWidth="1"/>
    <col min="11530" max="11530" width="7.140625" customWidth="1"/>
    <col min="11777" max="11777" width="28.42578125" customWidth="1"/>
    <col min="11778" max="11778" width="8.85546875" customWidth="1"/>
    <col min="11780" max="11781" width="8.42578125" customWidth="1"/>
    <col min="11782" max="11782" width="7.140625" customWidth="1"/>
    <col min="11783" max="11783" width="6.28515625" customWidth="1"/>
    <col min="11784" max="11785" width="7.85546875" customWidth="1"/>
    <col min="11786" max="11786" width="7.140625" customWidth="1"/>
    <col min="12033" max="12033" width="28.42578125" customWidth="1"/>
    <col min="12034" max="12034" width="8.85546875" customWidth="1"/>
    <col min="12036" max="12037" width="8.42578125" customWidth="1"/>
    <col min="12038" max="12038" width="7.140625" customWidth="1"/>
    <col min="12039" max="12039" width="6.28515625" customWidth="1"/>
    <col min="12040" max="12041" width="7.85546875" customWidth="1"/>
    <col min="12042" max="12042" width="7.140625" customWidth="1"/>
    <col min="12289" max="12289" width="28.42578125" customWidth="1"/>
    <col min="12290" max="12290" width="8.85546875" customWidth="1"/>
    <col min="12292" max="12293" width="8.42578125" customWidth="1"/>
    <col min="12294" max="12294" width="7.140625" customWidth="1"/>
    <col min="12295" max="12295" width="6.28515625" customWidth="1"/>
    <col min="12296" max="12297" width="7.85546875" customWidth="1"/>
    <col min="12298" max="12298" width="7.140625" customWidth="1"/>
    <col min="12545" max="12545" width="28.42578125" customWidth="1"/>
    <col min="12546" max="12546" width="8.85546875" customWidth="1"/>
    <col min="12548" max="12549" width="8.42578125" customWidth="1"/>
    <col min="12550" max="12550" width="7.140625" customWidth="1"/>
    <col min="12551" max="12551" width="6.28515625" customWidth="1"/>
    <col min="12552" max="12553" width="7.85546875" customWidth="1"/>
    <col min="12554" max="12554" width="7.140625" customWidth="1"/>
    <col min="12801" max="12801" width="28.42578125" customWidth="1"/>
    <col min="12802" max="12802" width="8.85546875" customWidth="1"/>
    <col min="12804" max="12805" width="8.42578125" customWidth="1"/>
    <col min="12806" max="12806" width="7.140625" customWidth="1"/>
    <col min="12807" max="12807" width="6.28515625" customWidth="1"/>
    <col min="12808" max="12809" width="7.85546875" customWidth="1"/>
    <col min="12810" max="12810" width="7.140625" customWidth="1"/>
    <col min="13057" max="13057" width="28.42578125" customWidth="1"/>
    <col min="13058" max="13058" width="8.85546875" customWidth="1"/>
    <col min="13060" max="13061" width="8.42578125" customWidth="1"/>
    <col min="13062" max="13062" width="7.140625" customWidth="1"/>
    <col min="13063" max="13063" width="6.28515625" customWidth="1"/>
    <col min="13064" max="13065" width="7.85546875" customWidth="1"/>
    <col min="13066" max="13066" width="7.140625" customWidth="1"/>
    <col min="13313" max="13313" width="28.42578125" customWidth="1"/>
    <col min="13314" max="13314" width="8.85546875" customWidth="1"/>
    <col min="13316" max="13317" width="8.42578125" customWidth="1"/>
    <col min="13318" max="13318" width="7.140625" customWidth="1"/>
    <col min="13319" max="13319" width="6.28515625" customWidth="1"/>
    <col min="13320" max="13321" width="7.85546875" customWidth="1"/>
    <col min="13322" max="13322" width="7.140625" customWidth="1"/>
    <col min="13569" max="13569" width="28.42578125" customWidth="1"/>
    <col min="13570" max="13570" width="8.85546875" customWidth="1"/>
    <col min="13572" max="13573" width="8.42578125" customWidth="1"/>
    <col min="13574" max="13574" width="7.140625" customWidth="1"/>
    <col min="13575" max="13575" width="6.28515625" customWidth="1"/>
    <col min="13576" max="13577" width="7.85546875" customWidth="1"/>
    <col min="13578" max="13578" width="7.140625" customWidth="1"/>
    <col min="13825" max="13825" width="28.42578125" customWidth="1"/>
    <col min="13826" max="13826" width="8.85546875" customWidth="1"/>
    <col min="13828" max="13829" width="8.42578125" customWidth="1"/>
    <col min="13830" max="13830" width="7.140625" customWidth="1"/>
    <col min="13831" max="13831" width="6.28515625" customWidth="1"/>
    <col min="13832" max="13833" width="7.85546875" customWidth="1"/>
    <col min="13834" max="13834" width="7.140625" customWidth="1"/>
    <col min="14081" max="14081" width="28.42578125" customWidth="1"/>
    <col min="14082" max="14082" width="8.85546875" customWidth="1"/>
    <col min="14084" max="14085" width="8.42578125" customWidth="1"/>
    <col min="14086" max="14086" width="7.140625" customWidth="1"/>
    <col min="14087" max="14087" width="6.28515625" customWidth="1"/>
    <col min="14088" max="14089" width="7.85546875" customWidth="1"/>
    <col min="14090" max="14090" width="7.140625" customWidth="1"/>
    <col min="14337" max="14337" width="28.42578125" customWidth="1"/>
    <col min="14338" max="14338" width="8.85546875" customWidth="1"/>
    <col min="14340" max="14341" width="8.42578125" customWidth="1"/>
    <col min="14342" max="14342" width="7.140625" customWidth="1"/>
    <col min="14343" max="14343" width="6.28515625" customWidth="1"/>
    <col min="14344" max="14345" width="7.85546875" customWidth="1"/>
    <col min="14346" max="14346" width="7.140625" customWidth="1"/>
    <col min="14593" max="14593" width="28.42578125" customWidth="1"/>
    <col min="14594" max="14594" width="8.85546875" customWidth="1"/>
    <col min="14596" max="14597" width="8.42578125" customWidth="1"/>
    <col min="14598" max="14598" width="7.140625" customWidth="1"/>
    <col min="14599" max="14599" width="6.28515625" customWidth="1"/>
    <col min="14600" max="14601" width="7.85546875" customWidth="1"/>
    <col min="14602" max="14602" width="7.140625" customWidth="1"/>
    <col min="14849" max="14849" width="28.42578125" customWidth="1"/>
    <col min="14850" max="14850" width="8.85546875" customWidth="1"/>
    <col min="14852" max="14853" width="8.42578125" customWidth="1"/>
    <col min="14854" max="14854" width="7.140625" customWidth="1"/>
    <col min="14855" max="14855" width="6.28515625" customWidth="1"/>
    <col min="14856" max="14857" width="7.85546875" customWidth="1"/>
    <col min="14858" max="14858" width="7.140625" customWidth="1"/>
    <col min="15105" max="15105" width="28.42578125" customWidth="1"/>
    <col min="15106" max="15106" width="8.85546875" customWidth="1"/>
    <col min="15108" max="15109" width="8.42578125" customWidth="1"/>
    <col min="15110" max="15110" width="7.140625" customWidth="1"/>
    <col min="15111" max="15111" width="6.28515625" customWidth="1"/>
    <col min="15112" max="15113" width="7.85546875" customWidth="1"/>
    <col min="15114" max="15114" width="7.140625" customWidth="1"/>
    <col min="15361" max="15361" width="28.42578125" customWidth="1"/>
    <col min="15362" max="15362" width="8.85546875" customWidth="1"/>
    <col min="15364" max="15365" width="8.42578125" customWidth="1"/>
    <col min="15366" max="15366" width="7.140625" customWidth="1"/>
    <col min="15367" max="15367" width="6.28515625" customWidth="1"/>
    <col min="15368" max="15369" width="7.85546875" customWidth="1"/>
    <col min="15370" max="15370" width="7.140625" customWidth="1"/>
    <col min="15617" max="15617" width="28.42578125" customWidth="1"/>
    <col min="15618" max="15618" width="8.85546875" customWidth="1"/>
    <col min="15620" max="15621" width="8.42578125" customWidth="1"/>
    <col min="15622" max="15622" width="7.140625" customWidth="1"/>
    <col min="15623" max="15623" width="6.28515625" customWidth="1"/>
    <col min="15624" max="15625" width="7.85546875" customWidth="1"/>
    <col min="15626" max="15626" width="7.140625" customWidth="1"/>
    <col min="15873" max="15873" width="28.42578125" customWidth="1"/>
    <col min="15874" max="15874" width="8.85546875" customWidth="1"/>
    <col min="15876" max="15877" width="8.42578125" customWidth="1"/>
    <col min="15878" max="15878" width="7.140625" customWidth="1"/>
    <col min="15879" max="15879" width="6.28515625" customWidth="1"/>
    <col min="15880" max="15881" width="7.85546875" customWidth="1"/>
    <col min="15882" max="15882" width="7.140625" customWidth="1"/>
    <col min="16129" max="16129" width="28.42578125" customWidth="1"/>
    <col min="16130" max="16130" width="8.85546875" customWidth="1"/>
    <col min="16132" max="16133" width="8.42578125" customWidth="1"/>
    <col min="16134" max="16134" width="7.140625" customWidth="1"/>
    <col min="16135" max="16135" width="6.28515625" customWidth="1"/>
    <col min="16136" max="16137" width="7.85546875" customWidth="1"/>
    <col min="16138" max="16138" width="7.140625" customWidth="1"/>
  </cols>
  <sheetData>
    <row r="1" spans="1:18" ht="15.75" x14ac:dyDescent="0.25">
      <c r="L1" s="70"/>
      <c r="M1" s="71"/>
      <c r="N1" s="67" t="s">
        <v>0</v>
      </c>
      <c r="O1" s="67"/>
      <c r="P1" s="67"/>
    </row>
    <row r="2" spans="1:18" ht="15.75" x14ac:dyDescent="0.25">
      <c r="L2" s="67" t="s">
        <v>89</v>
      </c>
      <c r="M2" s="67"/>
      <c r="N2" s="67"/>
      <c r="O2" s="67"/>
      <c r="P2" s="67"/>
    </row>
    <row r="3" spans="1:18" ht="15.75" x14ac:dyDescent="0.25">
      <c r="K3" s="67" t="s">
        <v>88</v>
      </c>
      <c r="L3" s="67"/>
      <c r="M3" s="67"/>
      <c r="N3" s="67"/>
      <c r="O3" s="67"/>
      <c r="P3" s="67"/>
    </row>
    <row r="4" spans="1:18" x14ac:dyDescent="0.25">
      <c r="D4" t="s">
        <v>1</v>
      </c>
    </row>
    <row r="5" spans="1:18" ht="15.75" x14ac:dyDescent="0.25">
      <c r="D5" s="1" t="s">
        <v>2</v>
      </c>
      <c r="E5" s="1"/>
    </row>
    <row r="7" spans="1:18" x14ac:dyDescent="0.25">
      <c r="A7" s="2" t="s">
        <v>63</v>
      </c>
    </row>
    <row r="8" spans="1:18" x14ac:dyDescent="0.25">
      <c r="A8" s="2"/>
      <c r="P8" s="3" t="s">
        <v>64</v>
      </c>
    </row>
    <row r="9" spans="1:18" ht="12.75" customHeight="1" x14ac:dyDescent="0.25">
      <c r="A9" s="56" t="s">
        <v>3</v>
      </c>
      <c r="B9" s="49" t="s">
        <v>4</v>
      </c>
      <c r="C9" s="57" t="s">
        <v>5</v>
      </c>
      <c r="D9" s="57"/>
      <c r="E9" s="58" t="s">
        <v>6</v>
      </c>
      <c r="F9" s="59"/>
      <c r="G9" s="59"/>
      <c r="H9" s="59"/>
      <c r="I9" s="59"/>
      <c r="J9" s="59"/>
      <c r="K9" s="59"/>
      <c r="L9" s="59"/>
      <c r="M9" s="59"/>
      <c r="N9" s="60"/>
      <c r="O9" s="61" t="s">
        <v>7</v>
      </c>
      <c r="P9" s="49" t="s">
        <v>8</v>
      </c>
    </row>
    <row r="10" spans="1:18" x14ac:dyDescent="0.25">
      <c r="A10" s="50"/>
      <c r="B10" s="50"/>
      <c r="C10" s="52" t="s">
        <v>9</v>
      </c>
      <c r="D10" s="52" t="s">
        <v>10</v>
      </c>
      <c r="E10" s="54" t="s">
        <v>11</v>
      </c>
      <c r="F10" s="4">
        <v>1100</v>
      </c>
      <c r="G10" s="5">
        <v>1200</v>
      </c>
      <c r="H10" s="5">
        <v>2100</v>
      </c>
      <c r="I10" s="5">
        <v>2200</v>
      </c>
      <c r="J10" s="5">
        <v>2300</v>
      </c>
      <c r="K10" s="5">
        <v>2500</v>
      </c>
      <c r="L10" s="5">
        <v>5200</v>
      </c>
      <c r="M10" s="5">
        <v>3200</v>
      </c>
      <c r="N10" s="5">
        <v>7200</v>
      </c>
      <c r="O10" s="62"/>
      <c r="P10" s="50"/>
    </row>
    <row r="11" spans="1:18" ht="30" x14ac:dyDescent="0.25">
      <c r="A11" s="51"/>
      <c r="B11" s="51"/>
      <c r="C11" s="53"/>
      <c r="D11" s="53"/>
      <c r="E11" s="54"/>
      <c r="F11" s="6" t="s">
        <v>12</v>
      </c>
      <c r="G11" s="6" t="s">
        <v>13</v>
      </c>
      <c r="H11" s="6" t="s">
        <v>14</v>
      </c>
      <c r="I11" s="6" t="s">
        <v>15</v>
      </c>
      <c r="J11" s="6" t="s">
        <v>16</v>
      </c>
      <c r="K11" s="6" t="s">
        <v>17</v>
      </c>
      <c r="L11" s="6" t="s">
        <v>18</v>
      </c>
      <c r="M11" s="6" t="s">
        <v>19</v>
      </c>
      <c r="N11" s="6" t="s">
        <v>20</v>
      </c>
      <c r="O11" s="63"/>
      <c r="P11" s="51"/>
    </row>
    <row r="12" spans="1:18" x14ac:dyDescent="0.25">
      <c r="A12" s="7" t="s">
        <v>21</v>
      </c>
      <c r="B12" s="5">
        <v>127789</v>
      </c>
      <c r="C12" s="8" t="s">
        <v>22</v>
      </c>
      <c r="D12" s="9">
        <v>93345</v>
      </c>
      <c r="E12" s="10"/>
      <c r="F12" s="11"/>
      <c r="G12" s="5"/>
      <c r="H12" s="6"/>
      <c r="I12" s="5"/>
      <c r="J12" s="5"/>
      <c r="K12" s="5"/>
      <c r="L12" s="6"/>
      <c r="M12" s="6"/>
      <c r="N12" s="6"/>
      <c r="O12" s="5">
        <f t="shared" ref="O12:O27" si="0">SUM(F12:N12)</f>
        <v>0</v>
      </c>
      <c r="P12" s="5">
        <f t="shared" ref="P12:P27" si="1">B12+D12-O12</f>
        <v>221134</v>
      </c>
      <c r="R12" s="12"/>
    </row>
    <row r="13" spans="1:18" ht="15.75" customHeight="1" x14ac:dyDescent="0.25">
      <c r="A13" s="5" t="s">
        <v>24</v>
      </c>
      <c r="B13" s="5"/>
      <c r="C13" s="8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>
        <f t="shared" si="0"/>
        <v>0</v>
      </c>
      <c r="P13" s="5">
        <f t="shared" si="1"/>
        <v>0</v>
      </c>
    </row>
    <row r="14" spans="1:18" ht="15.75" customHeight="1" x14ac:dyDescent="0.25">
      <c r="A14" s="6" t="s">
        <v>25</v>
      </c>
      <c r="B14" s="5">
        <v>1307</v>
      </c>
      <c r="C14" s="8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>
        <f t="shared" si="0"/>
        <v>0</v>
      </c>
      <c r="P14" s="5">
        <f>B14+D14-O14</f>
        <v>1307</v>
      </c>
    </row>
    <row r="15" spans="1:18" x14ac:dyDescent="0.25">
      <c r="A15" s="6" t="s">
        <v>26</v>
      </c>
      <c r="B15" s="5">
        <v>0</v>
      </c>
      <c r="C15" s="8"/>
      <c r="D15" s="5"/>
      <c r="E15" s="13"/>
      <c r="F15" s="5"/>
      <c r="G15" s="5"/>
      <c r="H15" s="5"/>
      <c r="I15" s="5"/>
      <c r="J15" s="5"/>
      <c r="K15" s="5"/>
      <c r="L15" s="5"/>
      <c r="M15" s="5"/>
      <c r="N15" s="5"/>
      <c r="O15" s="5">
        <f t="shared" si="0"/>
        <v>0</v>
      </c>
      <c r="P15" s="5">
        <f t="shared" si="1"/>
        <v>0</v>
      </c>
    </row>
    <row r="16" spans="1:18" x14ac:dyDescent="0.25">
      <c r="A16" s="6" t="s">
        <v>27</v>
      </c>
      <c r="B16" s="5">
        <v>65</v>
      </c>
      <c r="C16" s="8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>
        <f t="shared" si="0"/>
        <v>0</v>
      </c>
      <c r="P16" s="5">
        <f t="shared" si="1"/>
        <v>65</v>
      </c>
    </row>
    <row r="17" spans="1:18" ht="15" customHeight="1" x14ac:dyDescent="0.25">
      <c r="A17" s="6" t="s">
        <v>28</v>
      </c>
      <c r="B17" s="5">
        <v>2662</v>
      </c>
      <c r="C17" s="8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>
        <f t="shared" si="0"/>
        <v>0</v>
      </c>
      <c r="P17" s="5">
        <f t="shared" si="1"/>
        <v>2662</v>
      </c>
    </row>
    <row r="18" spans="1:18" x14ac:dyDescent="0.25">
      <c r="A18" s="6" t="s">
        <v>29</v>
      </c>
      <c r="B18" s="5">
        <v>1395</v>
      </c>
      <c r="C18" s="8"/>
      <c r="D18" s="5"/>
      <c r="E18" s="13"/>
      <c r="F18" s="5"/>
      <c r="G18" s="5"/>
      <c r="H18" s="5"/>
      <c r="I18" s="5"/>
      <c r="J18" s="5"/>
      <c r="K18" s="5"/>
      <c r="L18" s="5"/>
      <c r="M18" s="5"/>
      <c r="N18" s="5"/>
      <c r="O18" s="5">
        <f t="shared" si="0"/>
        <v>0</v>
      </c>
      <c r="P18" s="5">
        <f t="shared" si="1"/>
        <v>1395</v>
      </c>
    </row>
    <row r="19" spans="1:18" x14ac:dyDescent="0.25">
      <c r="A19" s="6" t="s">
        <v>30</v>
      </c>
      <c r="B19" s="5">
        <v>0</v>
      </c>
      <c r="C19" s="8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>
        <f t="shared" si="0"/>
        <v>0</v>
      </c>
      <c r="P19" s="5">
        <f t="shared" si="1"/>
        <v>0</v>
      </c>
    </row>
    <row r="20" spans="1:18" x14ac:dyDescent="0.25">
      <c r="A20" s="6" t="s">
        <v>31</v>
      </c>
      <c r="B20" s="5">
        <v>2511</v>
      </c>
      <c r="C20" s="8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>
        <f t="shared" si="0"/>
        <v>0</v>
      </c>
      <c r="P20" s="5">
        <f t="shared" si="1"/>
        <v>2511</v>
      </c>
    </row>
    <row r="21" spans="1:18" x14ac:dyDescent="0.25">
      <c r="A21" s="6" t="s">
        <v>32</v>
      </c>
      <c r="B21" s="5">
        <v>59</v>
      </c>
      <c r="C21" s="8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>
        <f t="shared" si="0"/>
        <v>0</v>
      </c>
      <c r="P21" s="5">
        <f t="shared" si="1"/>
        <v>59</v>
      </c>
    </row>
    <row r="22" spans="1:18" x14ac:dyDescent="0.25">
      <c r="A22" s="6" t="s">
        <v>33</v>
      </c>
      <c r="B22" s="5">
        <v>0</v>
      </c>
      <c r="C22" s="8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>
        <f t="shared" si="0"/>
        <v>0</v>
      </c>
      <c r="P22" s="5">
        <f t="shared" si="1"/>
        <v>0</v>
      </c>
    </row>
    <row r="23" spans="1:18" ht="16.5" customHeight="1" x14ac:dyDescent="0.25">
      <c r="A23" s="6" t="s">
        <v>34</v>
      </c>
      <c r="B23" s="5">
        <v>11</v>
      </c>
      <c r="C23" s="8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>
        <f t="shared" si="0"/>
        <v>0</v>
      </c>
      <c r="P23" s="5">
        <f t="shared" si="1"/>
        <v>11</v>
      </c>
    </row>
    <row r="24" spans="1:18" ht="17.25" customHeight="1" x14ac:dyDescent="0.25">
      <c r="A24" s="6" t="s">
        <v>35</v>
      </c>
      <c r="B24" s="5">
        <v>89</v>
      </c>
      <c r="C24" s="8"/>
      <c r="D24" s="5"/>
      <c r="E24" s="13"/>
      <c r="F24" s="5"/>
      <c r="G24" s="5"/>
      <c r="H24" s="5"/>
      <c r="I24" s="5"/>
      <c r="J24" s="5"/>
      <c r="K24" s="5"/>
      <c r="L24" s="5"/>
      <c r="M24" s="5"/>
      <c r="N24" s="5"/>
      <c r="O24" s="5">
        <f t="shared" si="0"/>
        <v>0</v>
      </c>
      <c r="P24" s="5">
        <f t="shared" si="1"/>
        <v>89</v>
      </c>
    </row>
    <row r="25" spans="1:18" x14ac:dyDescent="0.25">
      <c r="A25" s="6" t="s">
        <v>36</v>
      </c>
      <c r="B25" s="5">
        <v>126</v>
      </c>
      <c r="C25" s="8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>
        <f t="shared" si="0"/>
        <v>0</v>
      </c>
      <c r="P25" s="5">
        <f t="shared" si="1"/>
        <v>126</v>
      </c>
    </row>
    <row r="26" spans="1:18" ht="15" customHeight="1" x14ac:dyDescent="0.25">
      <c r="A26" s="6" t="s">
        <v>37</v>
      </c>
      <c r="B26" s="5">
        <v>527</v>
      </c>
      <c r="C26" s="8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>
        <f t="shared" si="0"/>
        <v>0</v>
      </c>
      <c r="P26" s="5">
        <f t="shared" si="1"/>
        <v>527</v>
      </c>
    </row>
    <row r="27" spans="1:18" x14ac:dyDescent="0.25">
      <c r="A27" s="6" t="s">
        <v>38</v>
      </c>
      <c r="B27" s="5"/>
      <c r="C27" s="8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>
        <f t="shared" si="0"/>
        <v>0</v>
      </c>
      <c r="P27" s="5">
        <f t="shared" si="1"/>
        <v>0</v>
      </c>
    </row>
    <row r="28" spans="1:18" x14ac:dyDescent="0.25">
      <c r="A28" s="14" t="s">
        <v>39</v>
      </c>
      <c r="B28" s="14">
        <f t="shared" ref="B28:P28" si="2">SUM(B12:B27)</f>
        <v>136541</v>
      </c>
      <c r="C28" s="14">
        <f t="shared" si="2"/>
        <v>0</v>
      </c>
      <c r="D28" s="14">
        <f t="shared" si="2"/>
        <v>93345</v>
      </c>
      <c r="E28" s="14">
        <f t="shared" si="2"/>
        <v>0</v>
      </c>
      <c r="F28" s="14">
        <f t="shared" si="2"/>
        <v>0</v>
      </c>
      <c r="G28" s="14">
        <f t="shared" si="2"/>
        <v>0</v>
      </c>
      <c r="H28" s="14">
        <f t="shared" si="2"/>
        <v>0</v>
      </c>
      <c r="I28" s="14">
        <f t="shared" si="2"/>
        <v>0</v>
      </c>
      <c r="J28" s="14">
        <f t="shared" si="2"/>
        <v>0</v>
      </c>
      <c r="K28" s="14">
        <f t="shared" si="2"/>
        <v>0</v>
      </c>
      <c r="L28" s="14">
        <f t="shared" si="2"/>
        <v>0</v>
      </c>
      <c r="M28" s="14">
        <f t="shared" si="2"/>
        <v>0</v>
      </c>
      <c r="N28" s="14">
        <f t="shared" si="2"/>
        <v>0</v>
      </c>
      <c r="O28" s="14">
        <f t="shared" si="2"/>
        <v>0</v>
      </c>
      <c r="P28" s="14">
        <f t="shared" si="2"/>
        <v>229886</v>
      </c>
      <c r="Q28" s="2"/>
      <c r="R28" s="2"/>
    </row>
    <row r="29" spans="1:18" x14ac:dyDescent="0.25">
      <c r="A29" s="15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2"/>
      <c r="R29" s="2"/>
    </row>
    <row r="30" spans="1:18" x14ac:dyDescent="0.25">
      <c r="A30" s="15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2"/>
      <c r="R30" s="2"/>
    </row>
    <row r="31" spans="1:18" x14ac:dyDescent="0.25">
      <c r="A31" s="2" t="s">
        <v>65</v>
      </c>
    </row>
    <row r="32" spans="1:18" x14ac:dyDescent="0.25">
      <c r="A32" s="2"/>
    </row>
    <row r="33" spans="1:16" x14ac:dyDescent="0.25">
      <c r="A33" s="2"/>
      <c r="P33" s="3" t="s">
        <v>64</v>
      </c>
    </row>
    <row r="34" spans="1:16" ht="12.75" customHeight="1" x14ac:dyDescent="0.25">
      <c r="A34" s="56" t="s">
        <v>3</v>
      </c>
      <c r="B34" s="49" t="s">
        <v>4</v>
      </c>
      <c r="C34" s="65" t="s">
        <v>5</v>
      </c>
      <c r="D34" s="65"/>
      <c r="E34" s="58" t="s">
        <v>6</v>
      </c>
      <c r="F34" s="59"/>
      <c r="G34" s="59"/>
      <c r="H34" s="59"/>
      <c r="I34" s="59"/>
      <c r="J34" s="59"/>
      <c r="K34" s="59"/>
      <c r="L34" s="59"/>
      <c r="M34" s="59"/>
      <c r="N34" s="60"/>
      <c r="O34" s="61" t="s">
        <v>7</v>
      </c>
      <c r="P34" s="49" t="s">
        <v>8</v>
      </c>
    </row>
    <row r="35" spans="1:16" x14ac:dyDescent="0.25">
      <c r="A35" s="50"/>
      <c r="B35" s="50"/>
      <c r="C35" s="52" t="s">
        <v>9</v>
      </c>
      <c r="D35" s="52" t="s">
        <v>10</v>
      </c>
      <c r="E35" s="64" t="s">
        <v>11</v>
      </c>
      <c r="F35" s="4">
        <v>1100</v>
      </c>
      <c r="G35" s="5">
        <v>1200</v>
      </c>
      <c r="H35" s="5">
        <v>2100</v>
      </c>
      <c r="I35" s="5">
        <v>2200</v>
      </c>
      <c r="J35" s="5">
        <v>2300</v>
      </c>
      <c r="K35" s="5">
        <v>2500</v>
      </c>
      <c r="L35" s="5">
        <v>5200</v>
      </c>
      <c r="M35" s="5">
        <v>3200</v>
      </c>
      <c r="N35" s="5">
        <v>7200</v>
      </c>
      <c r="O35" s="62"/>
      <c r="P35" s="50"/>
    </row>
    <row r="36" spans="1:16" ht="30" x14ac:dyDescent="0.25">
      <c r="A36" s="51"/>
      <c r="B36" s="51"/>
      <c r="C36" s="53"/>
      <c r="D36" s="53"/>
      <c r="E36" s="54"/>
      <c r="F36" s="6" t="s">
        <v>12</v>
      </c>
      <c r="G36" s="6" t="s">
        <v>13</v>
      </c>
      <c r="H36" s="6" t="s">
        <v>14</v>
      </c>
      <c r="I36" s="6" t="s">
        <v>15</v>
      </c>
      <c r="J36" s="6" t="s">
        <v>16</v>
      </c>
      <c r="K36" s="6" t="s">
        <v>17</v>
      </c>
      <c r="L36" s="6" t="s">
        <v>18</v>
      </c>
      <c r="M36" s="6" t="s">
        <v>19</v>
      </c>
      <c r="N36" s="6" t="s">
        <v>20</v>
      </c>
      <c r="O36" s="63"/>
      <c r="P36" s="51"/>
    </row>
    <row r="37" spans="1:16" x14ac:dyDescent="0.25">
      <c r="A37" s="7" t="s">
        <v>21</v>
      </c>
      <c r="B37" s="7">
        <v>166282</v>
      </c>
      <c r="C37" s="8" t="s">
        <v>41</v>
      </c>
      <c r="D37" s="5">
        <v>670245</v>
      </c>
      <c r="E37" s="5" t="s">
        <v>23</v>
      </c>
      <c r="F37" s="11"/>
      <c r="G37" s="5"/>
      <c r="H37" s="6"/>
      <c r="I37" s="5"/>
      <c r="J37" s="5"/>
      <c r="K37" s="5"/>
      <c r="L37" s="6"/>
      <c r="M37" s="6"/>
      <c r="N37" s="6">
        <v>418490</v>
      </c>
      <c r="O37" s="5">
        <f t="shared" ref="O37:O52" si="3">SUM(F37:N37)</f>
        <v>418490</v>
      </c>
      <c r="P37" s="5">
        <f t="shared" ref="P37:P52" si="4">B37+D37-O37</f>
        <v>418037</v>
      </c>
    </row>
    <row r="38" spans="1:16" x14ac:dyDescent="0.25">
      <c r="A38" s="5" t="s">
        <v>24</v>
      </c>
      <c r="B38" s="5">
        <v>141093</v>
      </c>
      <c r="C38" s="8" t="s">
        <v>41</v>
      </c>
      <c r="D38" s="5">
        <v>281680</v>
      </c>
      <c r="E38" s="5" t="s">
        <v>42</v>
      </c>
      <c r="F38" s="5"/>
      <c r="G38" s="5"/>
      <c r="H38" s="5"/>
      <c r="I38" s="5">
        <v>198905</v>
      </c>
      <c r="J38" s="5">
        <v>82775</v>
      </c>
      <c r="K38" s="5"/>
      <c r="L38" s="5"/>
      <c r="M38" s="5"/>
      <c r="N38" s="5"/>
      <c r="O38" s="5">
        <f t="shared" si="3"/>
        <v>281680</v>
      </c>
      <c r="P38" s="5">
        <f t="shared" si="4"/>
        <v>141093</v>
      </c>
    </row>
    <row r="39" spans="1:16" x14ac:dyDescent="0.25">
      <c r="A39" s="5" t="s">
        <v>25</v>
      </c>
      <c r="B39" s="5">
        <v>7727</v>
      </c>
      <c r="C39" s="8" t="s">
        <v>41</v>
      </c>
      <c r="D39" s="5">
        <v>37538</v>
      </c>
      <c r="E39" s="5" t="s">
        <v>42</v>
      </c>
      <c r="F39" s="5"/>
      <c r="G39" s="5"/>
      <c r="H39" s="5"/>
      <c r="I39" s="5">
        <v>25980</v>
      </c>
      <c r="J39" s="5">
        <v>11558</v>
      </c>
      <c r="K39" s="5"/>
      <c r="L39" s="5"/>
      <c r="M39" s="5"/>
      <c r="N39" s="5"/>
      <c r="O39" s="5">
        <f t="shared" si="3"/>
        <v>37538</v>
      </c>
      <c r="P39" s="5">
        <f t="shared" si="4"/>
        <v>7727</v>
      </c>
    </row>
    <row r="40" spans="1:16" x14ac:dyDescent="0.25">
      <c r="A40" s="5" t="s">
        <v>26</v>
      </c>
      <c r="B40" s="5">
        <v>2087</v>
      </c>
      <c r="C40" s="8" t="s">
        <v>43</v>
      </c>
      <c r="D40" s="5">
        <v>36900</v>
      </c>
      <c r="E40" s="5" t="s">
        <v>42</v>
      </c>
      <c r="F40" s="5"/>
      <c r="G40" s="5"/>
      <c r="H40" s="5"/>
      <c r="I40" s="5">
        <v>31900</v>
      </c>
      <c r="J40" s="5">
        <v>5000</v>
      </c>
      <c r="K40" s="5"/>
      <c r="L40" s="5"/>
      <c r="M40" s="5"/>
      <c r="N40" s="5"/>
      <c r="O40" s="5">
        <f t="shared" si="3"/>
        <v>36900</v>
      </c>
      <c r="P40" s="5">
        <f t="shared" si="4"/>
        <v>2087</v>
      </c>
    </row>
    <row r="41" spans="1:16" x14ac:dyDescent="0.25">
      <c r="A41" s="5" t="s">
        <v>27</v>
      </c>
      <c r="B41" s="5">
        <v>16378</v>
      </c>
      <c r="C41" s="8" t="s">
        <v>43</v>
      </c>
      <c r="D41" s="5">
        <v>33232</v>
      </c>
      <c r="E41" s="5" t="s">
        <v>42</v>
      </c>
      <c r="F41" s="5"/>
      <c r="G41" s="5"/>
      <c r="H41" s="5"/>
      <c r="I41" s="5">
        <v>30000</v>
      </c>
      <c r="J41" s="5">
        <v>3232</v>
      </c>
      <c r="K41" s="5"/>
      <c r="L41" s="5"/>
      <c r="M41" s="5"/>
      <c r="N41" s="5"/>
      <c r="O41" s="5">
        <f t="shared" si="3"/>
        <v>33232</v>
      </c>
      <c r="P41" s="5">
        <f t="shared" si="4"/>
        <v>16378</v>
      </c>
    </row>
    <row r="42" spans="1:16" x14ac:dyDescent="0.25">
      <c r="A42" s="5" t="s">
        <v>28</v>
      </c>
      <c r="B42" s="5">
        <v>985</v>
      </c>
      <c r="C42" s="8" t="s">
        <v>43</v>
      </c>
      <c r="D42" s="5">
        <v>33502</v>
      </c>
      <c r="E42" s="5" t="s">
        <v>42</v>
      </c>
      <c r="F42" s="5"/>
      <c r="G42" s="5"/>
      <c r="H42" s="5"/>
      <c r="I42" s="5">
        <v>33502</v>
      </c>
      <c r="J42" s="5"/>
      <c r="K42" s="5"/>
      <c r="L42" s="5"/>
      <c r="M42" s="5"/>
      <c r="N42" s="5"/>
      <c r="O42" s="5">
        <f t="shared" si="3"/>
        <v>33502</v>
      </c>
      <c r="P42" s="5">
        <f t="shared" si="4"/>
        <v>985</v>
      </c>
    </row>
    <row r="43" spans="1:16" x14ac:dyDescent="0.25">
      <c r="A43" s="5" t="s">
        <v>29</v>
      </c>
      <c r="B43" s="5">
        <v>1162</v>
      </c>
      <c r="C43" s="8" t="s">
        <v>43</v>
      </c>
      <c r="D43" s="5">
        <v>27399</v>
      </c>
      <c r="E43" s="5" t="s">
        <v>42</v>
      </c>
      <c r="F43" s="5"/>
      <c r="G43" s="5"/>
      <c r="H43" s="5"/>
      <c r="I43" s="5">
        <v>16000</v>
      </c>
      <c r="J43" s="5">
        <v>11399</v>
      </c>
      <c r="K43" s="5"/>
      <c r="L43" s="5"/>
      <c r="M43" s="5"/>
      <c r="N43" s="5"/>
      <c r="O43" s="5">
        <f t="shared" si="3"/>
        <v>27399</v>
      </c>
      <c r="P43" s="5">
        <f t="shared" si="4"/>
        <v>1162</v>
      </c>
    </row>
    <row r="44" spans="1:16" x14ac:dyDescent="0.25">
      <c r="A44" s="5" t="s">
        <v>30</v>
      </c>
      <c r="B44" s="5">
        <v>3252</v>
      </c>
      <c r="C44" s="8" t="s">
        <v>43</v>
      </c>
      <c r="D44" s="5">
        <v>46457</v>
      </c>
      <c r="E44" s="5" t="s">
        <v>42</v>
      </c>
      <c r="F44" s="5"/>
      <c r="G44" s="5"/>
      <c r="H44" s="5"/>
      <c r="I44" s="5">
        <v>30000</v>
      </c>
      <c r="J44" s="5">
        <v>16457</v>
      </c>
      <c r="K44" s="5"/>
      <c r="L44" s="5"/>
      <c r="M44" s="5"/>
      <c r="N44" s="5"/>
      <c r="O44" s="5">
        <f t="shared" si="3"/>
        <v>46457</v>
      </c>
      <c r="P44" s="5">
        <f t="shared" si="4"/>
        <v>3252</v>
      </c>
    </row>
    <row r="45" spans="1:16" x14ac:dyDescent="0.25">
      <c r="A45" s="5" t="s">
        <v>31</v>
      </c>
      <c r="B45" s="5">
        <v>13764</v>
      </c>
      <c r="C45" s="8" t="s">
        <v>43</v>
      </c>
      <c r="D45" s="5">
        <v>13092</v>
      </c>
      <c r="E45" s="5" t="s">
        <v>42</v>
      </c>
      <c r="F45" s="5"/>
      <c r="G45" s="5"/>
      <c r="H45" s="5"/>
      <c r="I45" s="5">
        <v>12892</v>
      </c>
      <c r="J45" s="5">
        <v>200</v>
      </c>
      <c r="K45" s="5"/>
      <c r="L45" s="5"/>
      <c r="M45" s="5"/>
      <c r="N45" s="5"/>
      <c r="O45" s="5">
        <f t="shared" si="3"/>
        <v>13092</v>
      </c>
      <c r="P45" s="5">
        <f t="shared" si="4"/>
        <v>13764</v>
      </c>
    </row>
    <row r="46" spans="1:16" x14ac:dyDescent="0.25">
      <c r="A46" s="5" t="s">
        <v>32</v>
      </c>
      <c r="B46" s="5">
        <v>18596</v>
      </c>
      <c r="C46" s="8" t="s">
        <v>43</v>
      </c>
      <c r="D46" s="5">
        <v>35042</v>
      </c>
      <c r="E46" s="5" t="s">
        <v>42</v>
      </c>
      <c r="F46" s="5"/>
      <c r="G46" s="5"/>
      <c r="H46" s="5"/>
      <c r="I46" s="5">
        <v>22042</v>
      </c>
      <c r="J46" s="5">
        <v>4000</v>
      </c>
      <c r="K46" s="5"/>
      <c r="L46" s="5">
        <v>9000</v>
      </c>
      <c r="M46" s="5"/>
      <c r="N46" s="5"/>
      <c r="O46" s="5">
        <f t="shared" si="3"/>
        <v>35042</v>
      </c>
      <c r="P46" s="5">
        <f t="shared" si="4"/>
        <v>18596</v>
      </c>
    </row>
    <row r="47" spans="1:16" x14ac:dyDescent="0.25">
      <c r="A47" s="5" t="s">
        <v>33</v>
      </c>
      <c r="B47" s="5">
        <v>7190</v>
      </c>
      <c r="C47" s="8" t="s">
        <v>43</v>
      </c>
      <c r="D47" s="5">
        <v>40388</v>
      </c>
      <c r="E47" s="5" t="s">
        <v>42</v>
      </c>
      <c r="F47" s="5"/>
      <c r="G47" s="5"/>
      <c r="H47" s="5"/>
      <c r="I47" s="5">
        <v>36388</v>
      </c>
      <c r="J47" s="5">
        <v>4000</v>
      </c>
      <c r="K47" s="5"/>
      <c r="L47" s="5"/>
      <c r="M47" s="5"/>
      <c r="N47" s="5"/>
      <c r="O47" s="5">
        <f t="shared" si="3"/>
        <v>40388</v>
      </c>
      <c r="P47" s="5">
        <f t="shared" si="4"/>
        <v>7190</v>
      </c>
    </row>
    <row r="48" spans="1:16" x14ac:dyDescent="0.25">
      <c r="A48" s="5" t="s">
        <v>34</v>
      </c>
      <c r="B48" s="5">
        <v>7289</v>
      </c>
      <c r="C48" s="8" t="s">
        <v>43</v>
      </c>
      <c r="D48" s="5">
        <v>26173</v>
      </c>
      <c r="E48" s="5" t="s">
        <v>42</v>
      </c>
      <c r="F48" s="5"/>
      <c r="G48" s="5"/>
      <c r="H48" s="5"/>
      <c r="I48" s="5">
        <v>22173</v>
      </c>
      <c r="J48" s="5">
        <v>4000</v>
      </c>
      <c r="K48" s="5"/>
      <c r="L48" s="5"/>
      <c r="M48" s="5"/>
      <c r="N48" s="5"/>
      <c r="O48" s="5">
        <f t="shared" si="3"/>
        <v>26173</v>
      </c>
      <c r="P48" s="5">
        <f t="shared" si="4"/>
        <v>7289</v>
      </c>
    </row>
    <row r="49" spans="1:16" x14ac:dyDescent="0.25">
      <c r="A49" s="5" t="s">
        <v>35</v>
      </c>
      <c r="B49" s="5">
        <v>28962</v>
      </c>
      <c r="C49" s="8" t="s">
        <v>43</v>
      </c>
      <c r="D49" s="5">
        <v>33978</v>
      </c>
      <c r="E49" s="5" t="s">
        <v>42</v>
      </c>
      <c r="F49" s="5"/>
      <c r="G49" s="5"/>
      <c r="H49" s="5"/>
      <c r="I49" s="5">
        <v>23900</v>
      </c>
      <c r="J49" s="5">
        <v>10078</v>
      </c>
      <c r="K49" s="5"/>
      <c r="L49" s="5"/>
      <c r="M49" s="5"/>
      <c r="N49" s="5"/>
      <c r="O49" s="5">
        <f t="shared" si="3"/>
        <v>33978</v>
      </c>
      <c r="P49" s="5">
        <f t="shared" si="4"/>
        <v>28962</v>
      </c>
    </row>
    <row r="50" spans="1:16" x14ac:dyDescent="0.25">
      <c r="A50" s="5" t="s">
        <v>36</v>
      </c>
      <c r="B50" s="5">
        <v>2253</v>
      </c>
      <c r="C50" s="8" t="s">
        <v>43</v>
      </c>
      <c r="D50" s="5">
        <v>33621</v>
      </c>
      <c r="E50" s="5" t="s">
        <v>42</v>
      </c>
      <c r="F50" s="5"/>
      <c r="G50" s="5"/>
      <c r="H50" s="5"/>
      <c r="I50" s="5">
        <v>30621</v>
      </c>
      <c r="J50" s="5">
        <v>3000</v>
      </c>
      <c r="K50" s="5"/>
      <c r="L50" s="5"/>
      <c r="M50" s="5"/>
      <c r="N50" s="5"/>
      <c r="O50" s="5">
        <f t="shared" si="3"/>
        <v>33621</v>
      </c>
      <c r="P50" s="5">
        <f t="shared" si="4"/>
        <v>2253</v>
      </c>
    </row>
    <row r="51" spans="1:16" x14ac:dyDescent="0.25">
      <c r="A51" s="5" t="s">
        <v>37</v>
      </c>
      <c r="B51" s="5">
        <v>27260</v>
      </c>
      <c r="C51" s="8" t="s">
        <v>43</v>
      </c>
      <c r="D51" s="5">
        <v>36160</v>
      </c>
      <c r="E51" s="5" t="s">
        <v>42</v>
      </c>
      <c r="F51" s="5"/>
      <c r="G51" s="5"/>
      <c r="H51" s="5"/>
      <c r="I51" s="5">
        <v>33160</v>
      </c>
      <c r="J51" s="5">
        <v>3000</v>
      </c>
      <c r="K51" s="5"/>
      <c r="L51" s="5"/>
      <c r="M51" s="5"/>
      <c r="N51" s="5"/>
      <c r="O51" s="5">
        <f t="shared" si="3"/>
        <v>36160</v>
      </c>
      <c r="P51" s="5">
        <f t="shared" si="4"/>
        <v>27260</v>
      </c>
    </row>
    <row r="52" spans="1:16" x14ac:dyDescent="0.25">
      <c r="A52" s="5" t="s">
        <v>38</v>
      </c>
      <c r="B52" s="5">
        <v>13673</v>
      </c>
      <c r="C52" s="8" t="s">
        <v>43</v>
      </c>
      <c r="D52" s="5">
        <v>22546</v>
      </c>
      <c r="E52" s="5" t="s">
        <v>42</v>
      </c>
      <c r="F52" s="5"/>
      <c r="G52" s="5"/>
      <c r="H52" s="5"/>
      <c r="I52" s="5">
        <v>20500</v>
      </c>
      <c r="J52" s="5">
        <v>2046</v>
      </c>
      <c r="K52" s="5"/>
      <c r="L52" s="5"/>
      <c r="M52" s="5"/>
      <c r="N52" s="5"/>
      <c r="O52" s="5">
        <f t="shared" si="3"/>
        <v>22546</v>
      </c>
      <c r="P52" s="5">
        <f t="shared" si="4"/>
        <v>13673</v>
      </c>
    </row>
    <row r="53" spans="1:16" x14ac:dyDescent="0.25">
      <c r="A53" s="14" t="s">
        <v>39</v>
      </c>
      <c r="B53" s="14">
        <f t="shared" ref="B53:P53" si="5">SUM(B37:B52)</f>
        <v>457953</v>
      </c>
      <c r="C53" s="14">
        <f t="shared" si="5"/>
        <v>0</v>
      </c>
      <c r="D53" s="14">
        <f t="shared" si="5"/>
        <v>1407953</v>
      </c>
      <c r="E53" s="14">
        <f t="shared" si="5"/>
        <v>0</v>
      </c>
      <c r="F53" s="14">
        <f t="shared" si="5"/>
        <v>0</v>
      </c>
      <c r="G53" s="14">
        <f t="shared" si="5"/>
        <v>0</v>
      </c>
      <c r="H53" s="14">
        <f t="shared" si="5"/>
        <v>0</v>
      </c>
      <c r="I53" s="14">
        <f t="shared" si="5"/>
        <v>567963</v>
      </c>
      <c r="J53" s="14">
        <f t="shared" si="5"/>
        <v>160745</v>
      </c>
      <c r="K53" s="14">
        <f t="shared" si="5"/>
        <v>0</v>
      </c>
      <c r="L53" s="14">
        <f t="shared" si="5"/>
        <v>9000</v>
      </c>
      <c r="M53" s="14">
        <f t="shared" si="5"/>
        <v>0</v>
      </c>
      <c r="N53" s="14">
        <f t="shared" si="5"/>
        <v>418490</v>
      </c>
      <c r="O53" s="14">
        <f t="shared" si="5"/>
        <v>1156198</v>
      </c>
      <c r="P53" s="14">
        <f t="shared" si="5"/>
        <v>709708</v>
      </c>
    </row>
    <row r="54" spans="1:16" ht="26.25" x14ac:dyDescent="0.25">
      <c r="A54" s="17" t="s">
        <v>44</v>
      </c>
      <c r="B54" s="18"/>
      <c r="C54" s="18"/>
      <c r="I54" s="12" t="s">
        <v>40</v>
      </c>
    </row>
    <row r="55" spans="1:16" x14ac:dyDescent="0.25">
      <c r="A55" s="18" t="s">
        <v>45</v>
      </c>
      <c r="B55" s="18">
        <v>29309</v>
      </c>
      <c r="C55" s="18"/>
      <c r="J55" t="s">
        <v>46</v>
      </c>
      <c r="P55">
        <v>251755</v>
      </c>
    </row>
    <row r="56" spans="1:16" x14ac:dyDescent="0.25">
      <c r="A56" s="18" t="s">
        <v>47</v>
      </c>
      <c r="B56" s="18"/>
      <c r="C56" s="18"/>
      <c r="I56" s="12"/>
      <c r="P56" s="12"/>
    </row>
    <row r="57" spans="1:16" x14ac:dyDescent="0.25">
      <c r="A57" s="2" t="s">
        <v>48</v>
      </c>
      <c r="B57" s="2">
        <f>B53+B54+B55+B56</f>
        <v>487262</v>
      </c>
      <c r="C57" s="2"/>
      <c r="O57" t="s">
        <v>59</v>
      </c>
      <c r="P57" s="12">
        <f>P53-P55+B55</f>
        <v>487262</v>
      </c>
    </row>
    <row r="58" spans="1:16" x14ac:dyDescent="0.25">
      <c r="A58" s="2"/>
      <c r="B58" s="2"/>
      <c r="C58" s="2"/>
    </row>
    <row r="59" spans="1:16" x14ac:dyDescent="0.25">
      <c r="A59" s="2"/>
      <c r="B59" s="2"/>
      <c r="C59" s="2"/>
    </row>
    <row r="60" spans="1:16" x14ac:dyDescent="0.25">
      <c r="A60" s="19" t="s">
        <v>49</v>
      </c>
      <c r="B60" s="18"/>
      <c r="C60" s="18"/>
      <c r="I60" s="12"/>
      <c r="P60" s="12"/>
    </row>
    <row r="61" spans="1:16" x14ac:dyDescent="0.25">
      <c r="A61" s="56" t="s">
        <v>3</v>
      </c>
      <c r="B61" s="49" t="s">
        <v>4</v>
      </c>
      <c r="C61" s="65" t="s">
        <v>5</v>
      </c>
      <c r="D61" s="65"/>
      <c r="E61" s="58" t="s">
        <v>6</v>
      </c>
      <c r="F61" s="59"/>
      <c r="G61" s="59"/>
      <c r="H61" s="59"/>
      <c r="I61" s="59"/>
      <c r="J61" s="59"/>
      <c r="K61" s="59"/>
      <c r="L61" s="59"/>
      <c r="M61" s="59"/>
      <c r="N61" s="60"/>
      <c r="O61" s="61" t="s">
        <v>7</v>
      </c>
      <c r="P61" s="49" t="s">
        <v>8</v>
      </c>
    </row>
    <row r="62" spans="1:16" x14ac:dyDescent="0.25">
      <c r="A62" s="50"/>
      <c r="B62" s="50"/>
      <c r="C62" s="52" t="s">
        <v>9</v>
      </c>
      <c r="D62" s="52" t="s">
        <v>66</v>
      </c>
      <c r="E62" s="64" t="s">
        <v>11</v>
      </c>
      <c r="F62" s="4">
        <v>1100</v>
      </c>
      <c r="G62" s="5">
        <v>1200</v>
      </c>
      <c r="H62" s="5">
        <v>2100</v>
      </c>
      <c r="I62" s="5">
        <v>2200</v>
      </c>
      <c r="J62" s="5">
        <v>2300</v>
      </c>
      <c r="K62" s="5">
        <v>2500</v>
      </c>
      <c r="L62" s="5">
        <v>5200</v>
      </c>
      <c r="M62" s="5">
        <v>3200</v>
      </c>
      <c r="N62" s="5">
        <v>7200</v>
      </c>
      <c r="O62" s="62"/>
      <c r="P62" s="50"/>
    </row>
    <row r="63" spans="1:16" ht="30" x14ac:dyDescent="0.25">
      <c r="A63" s="51"/>
      <c r="B63" s="51"/>
      <c r="C63" s="53"/>
      <c r="D63" s="53"/>
      <c r="E63" s="54"/>
      <c r="F63" s="6" t="s">
        <v>12</v>
      </c>
      <c r="G63" s="6" t="s">
        <v>13</v>
      </c>
      <c r="H63" s="6" t="s">
        <v>14</v>
      </c>
      <c r="I63" s="6" t="s">
        <v>15</v>
      </c>
      <c r="J63" s="6" t="s">
        <v>16</v>
      </c>
      <c r="K63" s="6" t="s">
        <v>17</v>
      </c>
      <c r="L63" s="6" t="s">
        <v>18</v>
      </c>
      <c r="M63" s="6" t="s">
        <v>19</v>
      </c>
      <c r="N63" s="6" t="s">
        <v>20</v>
      </c>
      <c r="O63" s="63"/>
      <c r="P63" s="51"/>
    </row>
    <row r="64" spans="1:16" x14ac:dyDescent="0.25">
      <c r="A64" s="8"/>
      <c r="B64" s="8"/>
      <c r="C64" s="8"/>
      <c r="D64" s="5"/>
      <c r="E64" s="5"/>
      <c r="F64" s="5"/>
      <c r="G64" s="5"/>
      <c r="H64" s="5"/>
      <c r="I64" s="20"/>
      <c r="J64" s="5"/>
      <c r="K64" s="5"/>
      <c r="L64" s="5"/>
      <c r="M64" s="5"/>
      <c r="N64" s="5"/>
      <c r="O64" s="5">
        <v>0</v>
      </c>
      <c r="P64" s="20">
        <f>D64-O64</f>
        <v>0</v>
      </c>
    </row>
    <row r="65" spans="1:18" x14ac:dyDescent="0.25">
      <c r="A65" s="21"/>
      <c r="B65" s="21"/>
      <c r="C65" s="21"/>
      <c r="D65" s="22"/>
      <c r="E65" s="22"/>
      <c r="F65" s="22"/>
      <c r="G65" s="22"/>
      <c r="H65" s="22"/>
      <c r="I65" s="23"/>
      <c r="J65" s="22"/>
      <c r="K65" s="22"/>
      <c r="L65" s="22"/>
      <c r="M65" s="22"/>
      <c r="N65" s="22"/>
      <c r="O65" s="22"/>
      <c r="P65" s="23"/>
    </row>
    <row r="66" spans="1:18" x14ac:dyDescent="0.25">
      <c r="A66" s="21"/>
      <c r="B66" s="21"/>
      <c r="C66" s="21"/>
      <c r="D66" s="22"/>
      <c r="E66" s="22"/>
      <c r="F66" s="22"/>
      <c r="G66" s="22"/>
      <c r="H66" s="22"/>
      <c r="I66" s="23"/>
      <c r="J66" s="22"/>
      <c r="K66" s="22"/>
      <c r="L66" s="22"/>
      <c r="M66" s="22"/>
      <c r="N66" s="22"/>
      <c r="O66" s="22"/>
      <c r="P66" s="23"/>
    </row>
    <row r="69" spans="1:18" x14ac:dyDescent="0.25">
      <c r="A69" s="19" t="s">
        <v>50</v>
      </c>
    </row>
    <row r="70" spans="1:18" ht="12.75" customHeight="1" x14ac:dyDescent="0.25">
      <c r="A70" s="56" t="s">
        <v>3</v>
      </c>
      <c r="B70" s="49" t="s">
        <v>4</v>
      </c>
      <c r="C70" s="65" t="s">
        <v>5</v>
      </c>
      <c r="D70" s="65"/>
      <c r="E70" s="58" t="s">
        <v>6</v>
      </c>
      <c r="F70" s="59"/>
      <c r="G70" s="59"/>
      <c r="H70" s="59"/>
      <c r="I70" s="59"/>
      <c r="J70" s="59"/>
      <c r="K70" s="59"/>
      <c r="L70" s="59"/>
      <c r="M70" s="59"/>
      <c r="N70" s="60"/>
      <c r="O70" s="61" t="s">
        <v>7</v>
      </c>
      <c r="P70" s="49" t="s">
        <v>8</v>
      </c>
    </row>
    <row r="71" spans="1:18" x14ac:dyDescent="0.25">
      <c r="A71" s="50"/>
      <c r="B71" s="50"/>
      <c r="C71" s="52" t="s">
        <v>9</v>
      </c>
      <c r="D71" s="52" t="s">
        <v>66</v>
      </c>
      <c r="E71" s="64" t="s">
        <v>11</v>
      </c>
      <c r="F71" s="4">
        <v>1100</v>
      </c>
      <c r="G71" s="5">
        <v>1200</v>
      </c>
      <c r="H71" s="5">
        <v>2100</v>
      </c>
      <c r="I71" s="5">
        <v>2200</v>
      </c>
      <c r="J71" s="5">
        <v>2300</v>
      </c>
      <c r="K71" s="5">
        <v>2500</v>
      </c>
      <c r="L71" s="5">
        <v>5200</v>
      </c>
      <c r="M71" s="5">
        <v>3200</v>
      </c>
      <c r="N71" s="5">
        <v>7200</v>
      </c>
      <c r="O71" s="62"/>
      <c r="P71" s="50"/>
    </row>
    <row r="72" spans="1:18" ht="30" x14ac:dyDescent="0.25">
      <c r="A72" s="51"/>
      <c r="B72" s="51"/>
      <c r="C72" s="53"/>
      <c r="D72" s="53"/>
      <c r="E72" s="54"/>
      <c r="F72" s="6" t="s">
        <v>12</v>
      </c>
      <c r="G72" s="6" t="s">
        <v>13</v>
      </c>
      <c r="H72" s="6" t="s">
        <v>14</v>
      </c>
      <c r="I72" s="6" t="s">
        <v>15</v>
      </c>
      <c r="J72" s="6" t="s">
        <v>16</v>
      </c>
      <c r="K72" s="6" t="s">
        <v>17</v>
      </c>
      <c r="L72" s="6" t="s">
        <v>18</v>
      </c>
      <c r="M72" s="6" t="s">
        <v>19</v>
      </c>
      <c r="N72" s="6" t="s">
        <v>20</v>
      </c>
      <c r="O72" s="63"/>
      <c r="P72" s="51"/>
    </row>
    <row r="73" spans="1:18" x14ac:dyDescent="0.25">
      <c r="A73" s="14" t="s">
        <v>51</v>
      </c>
      <c r="B73" s="14">
        <f>B53</f>
        <v>457953</v>
      </c>
      <c r="C73" s="8"/>
      <c r="D73" s="14">
        <f t="shared" ref="D73:P73" si="6">D53</f>
        <v>1407953</v>
      </c>
      <c r="E73" s="14">
        <f t="shared" si="6"/>
        <v>0</v>
      </c>
      <c r="F73" s="14">
        <f t="shared" si="6"/>
        <v>0</v>
      </c>
      <c r="G73" s="14">
        <f t="shared" si="6"/>
        <v>0</v>
      </c>
      <c r="H73" s="14">
        <f t="shared" si="6"/>
        <v>0</v>
      </c>
      <c r="I73" s="14">
        <f t="shared" si="6"/>
        <v>567963</v>
      </c>
      <c r="J73" s="14">
        <f t="shared" si="6"/>
        <v>160745</v>
      </c>
      <c r="K73" s="14">
        <f t="shared" si="6"/>
        <v>0</v>
      </c>
      <c r="L73" s="14">
        <f t="shared" si="6"/>
        <v>9000</v>
      </c>
      <c r="M73" s="14">
        <f t="shared" si="6"/>
        <v>0</v>
      </c>
      <c r="N73" s="14">
        <f t="shared" si="6"/>
        <v>418490</v>
      </c>
      <c r="O73" s="14">
        <f t="shared" si="6"/>
        <v>1156198</v>
      </c>
      <c r="P73" s="14">
        <f t="shared" si="6"/>
        <v>709708</v>
      </c>
      <c r="R73" s="24"/>
    </row>
    <row r="74" spans="1:18" x14ac:dyDescent="0.25">
      <c r="A74" s="14" t="s">
        <v>52</v>
      </c>
      <c r="B74" s="14">
        <f>B28</f>
        <v>136541</v>
      </c>
      <c r="C74" s="8"/>
      <c r="D74" s="14">
        <f t="shared" ref="D74:P74" si="7">D28</f>
        <v>93345</v>
      </c>
      <c r="E74" s="14">
        <f t="shared" si="7"/>
        <v>0</v>
      </c>
      <c r="F74" s="14">
        <f t="shared" si="7"/>
        <v>0</v>
      </c>
      <c r="G74" s="14">
        <f t="shared" si="7"/>
        <v>0</v>
      </c>
      <c r="H74" s="14">
        <f t="shared" si="7"/>
        <v>0</v>
      </c>
      <c r="I74" s="14">
        <f t="shared" si="7"/>
        <v>0</v>
      </c>
      <c r="J74" s="14">
        <f t="shared" si="7"/>
        <v>0</v>
      </c>
      <c r="K74" s="14">
        <f t="shared" si="7"/>
        <v>0</v>
      </c>
      <c r="L74" s="14">
        <f t="shared" si="7"/>
        <v>0</v>
      </c>
      <c r="M74" s="14">
        <f t="shared" si="7"/>
        <v>0</v>
      </c>
      <c r="N74" s="14">
        <f t="shared" si="7"/>
        <v>0</v>
      </c>
      <c r="O74" s="14">
        <f t="shared" si="7"/>
        <v>0</v>
      </c>
      <c r="P74" s="14">
        <f t="shared" si="7"/>
        <v>229886</v>
      </c>
      <c r="R74" s="24"/>
    </row>
    <row r="75" spans="1:18" x14ac:dyDescent="0.25">
      <c r="A75" s="14" t="s">
        <v>53</v>
      </c>
      <c r="B75" s="8"/>
      <c r="C75" s="8"/>
      <c r="D75" s="5"/>
      <c r="E75" s="5"/>
      <c r="F75" s="5"/>
      <c r="G75" s="5"/>
      <c r="H75" s="5"/>
      <c r="I75" s="20"/>
      <c r="J75" s="5"/>
      <c r="K75" s="5"/>
      <c r="L75" s="5"/>
      <c r="M75" s="5"/>
      <c r="N75" s="5"/>
      <c r="O75" s="5">
        <v>0</v>
      </c>
      <c r="P75" s="20">
        <f>D75-O75</f>
        <v>0</v>
      </c>
      <c r="R75" s="24"/>
    </row>
    <row r="76" spans="1:18" x14ac:dyDescent="0.25">
      <c r="A76" s="25" t="s">
        <v>39</v>
      </c>
      <c r="B76" s="20">
        <f>SUM(B73:B75)</f>
        <v>594494</v>
      </c>
      <c r="C76" s="20">
        <f t="shared" ref="C76:P76" si="8">SUM(C73:C75)</f>
        <v>0</v>
      </c>
      <c r="D76" s="20">
        <f t="shared" si="8"/>
        <v>1501298</v>
      </c>
      <c r="E76" s="20">
        <f t="shared" si="8"/>
        <v>0</v>
      </c>
      <c r="F76" s="20">
        <f t="shared" si="8"/>
        <v>0</v>
      </c>
      <c r="G76" s="20">
        <f t="shared" si="8"/>
        <v>0</v>
      </c>
      <c r="H76" s="20">
        <f t="shared" si="8"/>
        <v>0</v>
      </c>
      <c r="I76" s="20">
        <f t="shared" si="8"/>
        <v>567963</v>
      </c>
      <c r="J76" s="20">
        <f t="shared" si="8"/>
        <v>160745</v>
      </c>
      <c r="K76" s="20">
        <f t="shared" si="8"/>
        <v>0</v>
      </c>
      <c r="L76" s="20">
        <f t="shared" si="8"/>
        <v>9000</v>
      </c>
      <c r="M76" s="20">
        <f t="shared" si="8"/>
        <v>0</v>
      </c>
      <c r="N76" s="20">
        <f t="shared" si="8"/>
        <v>418490</v>
      </c>
      <c r="O76" s="20">
        <f t="shared" si="8"/>
        <v>1156198</v>
      </c>
      <c r="P76" s="20">
        <f t="shared" si="8"/>
        <v>939594</v>
      </c>
    </row>
    <row r="77" spans="1:18" x14ac:dyDescent="0.25">
      <c r="A77" s="26" t="s">
        <v>54</v>
      </c>
      <c r="B77" s="20"/>
      <c r="C77" s="20"/>
      <c r="D77" s="20">
        <f>-N37</f>
        <v>-418490</v>
      </c>
      <c r="E77" s="20"/>
      <c r="F77" s="20"/>
      <c r="G77" s="20"/>
      <c r="H77" s="20"/>
      <c r="I77" s="20"/>
      <c r="J77" s="20"/>
      <c r="K77" s="20"/>
      <c r="L77" s="20"/>
      <c r="M77" s="20"/>
      <c r="N77" s="20">
        <f>-N37</f>
        <v>-418490</v>
      </c>
      <c r="O77" s="20">
        <f>SUM(E77:N77)</f>
        <v>-418490</v>
      </c>
      <c r="P77" s="20"/>
    </row>
    <row r="78" spans="1:18" x14ac:dyDescent="0.25">
      <c r="A78" s="25" t="s">
        <v>39</v>
      </c>
      <c r="B78" s="20">
        <f>B76+B77</f>
        <v>594494</v>
      </c>
      <c r="C78" s="20">
        <f>C76+C77</f>
        <v>0</v>
      </c>
      <c r="D78" s="20">
        <f t="shared" ref="D78" si="9">D76+D77</f>
        <v>1082808</v>
      </c>
      <c r="E78" s="20">
        <f t="shared" ref="E78" si="10">E76+E77</f>
        <v>0</v>
      </c>
      <c r="F78" s="20">
        <f t="shared" ref="F78" si="11">F76+F77</f>
        <v>0</v>
      </c>
      <c r="G78" s="20">
        <f t="shared" ref="G78" si="12">G76+G77</f>
        <v>0</v>
      </c>
      <c r="H78" s="20">
        <f t="shared" ref="H78" si="13">H76+H77</f>
        <v>0</v>
      </c>
      <c r="I78" s="20">
        <f t="shared" ref="I78" si="14">I76+I77</f>
        <v>567963</v>
      </c>
      <c r="J78" s="20">
        <f t="shared" ref="J78" si="15">J76+J77</f>
        <v>160745</v>
      </c>
      <c r="K78" s="20">
        <f t="shared" ref="K78" si="16">K76+K77</f>
        <v>0</v>
      </c>
      <c r="L78" s="20">
        <f t="shared" ref="L78" si="17">L76+L77</f>
        <v>9000</v>
      </c>
      <c r="M78" s="20">
        <f t="shared" ref="M78" si="18">M76+M77</f>
        <v>0</v>
      </c>
      <c r="N78" s="20">
        <f t="shared" ref="N78" si="19">N76+N77</f>
        <v>0</v>
      </c>
      <c r="O78" s="20">
        <f t="shared" ref="O78" si="20">O76+O77</f>
        <v>737708</v>
      </c>
      <c r="P78" s="20">
        <f t="shared" ref="P78" si="21">P76+P77</f>
        <v>939594</v>
      </c>
    </row>
    <row r="79" spans="1:18" x14ac:dyDescent="0.25">
      <c r="A79" s="18" t="s">
        <v>53</v>
      </c>
      <c r="B79" s="18">
        <f>B54+B55+B56</f>
        <v>29309</v>
      </c>
      <c r="H79" s="12" t="s">
        <v>40</v>
      </c>
    </row>
    <row r="80" spans="1:18" x14ac:dyDescent="0.25">
      <c r="A80" s="2" t="s">
        <v>39</v>
      </c>
      <c r="B80" s="2">
        <f>B78+B79</f>
        <v>623803</v>
      </c>
      <c r="I80" t="s">
        <v>46</v>
      </c>
      <c r="O80">
        <f>P55</f>
        <v>251755</v>
      </c>
    </row>
    <row r="81" spans="1:17" ht="29.25" customHeight="1" x14ac:dyDescent="0.25">
      <c r="I81" s="16"/>
      <c r="J81" s="16"/>
      <c r="K81" s="16"/>
      <c r="L81" s="16"/>
      <c r="M81" s="55" t="s">
        <v>7</v>
      </c>
      <c r="N81" s="55"/>
      <c r="O81" s="12">
        <f>O78+O80</f>
        <v>989463</v>
      </c>
      <c r="P81" s="17"/>
    </row>
    <row r="82" spans="1:17" ht="29.25" customHeight="1" x14ac:dyDescent="0.25">
      <c r="I82" s="16"/>
      <c r="J82" s="16"/>
      <c r="K82" s="16"/>
      <c r="L82" s="16"/>
      <c r="M82" s="27"/>
      <c r="N82" s="55" t="s">
        <v>8</v>
      </c>
      <c r="O82" s="55"/>
      <c r="P82" s="28">
        <f>P78+B79-O80</f>
        <v>717148</v>
      </c>
    </row>
    <row r="83" spans="1:17" ht="29.25" customHeight="1" x14ac:dyDescent="0.25">
      <c r="I83" s="16"/>
      <c r="J83" s="16"/>
      <c r="K83" s="16"/>
      <c r="L83" s="16"/>
      <c r="M83" s="27"/>
      <c r="N83" s="16"/>
      <c r="P83" s="17"/>
    </row>
    <row r="84" spans="1:17" x14ac:dyDescent="0.25">
      <c r="I84" s="27"/>
    </row>
    <row r="88" spans="1:17" x14ac:dyDescent="0.25">
      <c r="A88" s="12" t="s">
        <v>55</v>
      </c>
    </row>
    <row r="90" spans="1:17" x14ac:dyDescent="0.25">
      <c r="A90" s="56" t="s">
        <v>3</v>
      </c>
      <c r="B90" s="49" t="s">
        <v>4</v>
      </c>
      <c r="C90" s="57" t="s">
        <v>5</v>
      </c>
      <c r="D90" s="57"/>
      <c r="E90" s="58" t="s">
        <v>6</v>
      </c>
      <c r="F90" s="59"/>
      <c r="G90" s="59"/>
      <c r="H90" s="59"/>
      <c r="I90" s="59"/>
      <c r="J90" s="59"/>
      <c r="K90" s="59"/>
      <c r="L90" s="59"/>
      <c r="M90" s="59"/>
      <c r="N90" s="60"/>
      <c r="O90" s="61" t="s">
        <v>7</v>
      </c>
      <c r="P90" s="49" t="s">
        <v>8</v>
      </c>
    </row>
    <row r="91" spans="1:17" x14ac:dyDescent="0.25">
      <c r="A91" s="50"/>
      <c r="B91" s="50"/>
      <c r="C91" s="52" t="s">
        <v>9</v>
      </c>
      <c r="D91" s="52" t="s">
        <v>66</v>
      </c>
      <c r="E91" s="54" t="s">
        <v>11</v>
      </c>
      <c r="F91" s="4">
        <v>1100</v>
      </c>
      <c r="G91" s="5">
        <v>1200</v>
      </c>
      <c r="H91" s="5">
        <v>2100</v>
      </c>
      <c r="I91" s="5">
        <v>2200</v>
      </c>
      <c r="J91" s="5">
        <v>2300</v>
      </c>
      <c r="K91" s="5">
        <v>2500</v>
      </c>
      <c r="L91" s="5">
        <v>5200</v>
      </c>
      <c r="M91" s="5">
        <v>3200</v>
      </c>
      <c r="N91" s="5">
        <v>7200</v>
      </c>
      <c r="O91" s="62"/>
      <c r="P91" s="50"/>
    </row>
    <row r="92" spans="1:17" ht="30" x14ac:dyDescent="0.25">
      <c r="A92" s="51"/>
      <c r="B92" s="51"/>
      <c r="C92" s="53"/>
      <c r="D92" s="53"/>
      <c r="E92" s="54"/>
      <c r="F92" s="6" t="s">
        <v>12</v>
      </c>
      <c r="G92" s="6" t="s">
        <v>13</v>
      </c>
      <c r="H92" s="6" t="s">
        <v>14</v>
      </c>
      <c r="I92" s="6" t="s">
        <v>15</v>
      </c>
      <c r="J92" s="6" t="s">
        <v>16</v>
      </c>
      <c r="K92" s="6" t="s">
        <v>17</v>
      </c>
      <c r="L92" s="6" t="s">
        <v>18</v>
      </c>
      <c r="M92" s="6" t="s">
        <v>19</v>
      </c>
      <c r="N92" s="6" t="s">
        <v>20</v>
      </c>
      <c r="O92" s="63"/>
      <c r="P92" s="51"/>
    </row>
    <row r="93" spans="1:17" x14ac:dyDescent="0.25">
      <c r="A93" s="7" t="s">
        <v>21</v>
      </c>
      <c r="B93" s="5">
        <v>127789</v>
      </c>
      <c r="C93" s="8" t="s">
        <v>22</v>
      </c>
      <c r="D93" s="9">
        <v>93345</v>
      </c>
      <c r="E93" s="10"/>
      <c r="F93" s="11"/>
      <c r="G93" s="5"/>
      <c r="H93" s="6"/>
      <c r="I93" s="5"/>
      <c r="J93" s="5"/>
      <c r="K93" s="5"/>
      <c r="L93" s="6"/>
      <c r="M93" s="6"/>
      <c r="N93" s="6"/>
      <c r="O93" s="5">
        <f t="shared" ref="O93" si="22">SUM(F93:N93)</f>
        <v>0</v>
      </c>
      <c r="P93" s="5">
        <f t="shared" ref="P93" si="23">B93+D93-O93</f>
        <v>221134</v>
      </c>
      <c r="Q93" t="s">
        <v>56</v>
      </c>
    </row>
    <row r="94" spans="1:17" x14ac:dyDescent="0.25">
      <c r="A94" s="6" t="s">
        <v>25</v>
      </c>
      <c r="B94" s="5">
        <v>1307</v>
      </c>
      <c r="C94" s="8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>
        <f t="shared" ref="O94" si="24">SUM(F94:N94)</f>
        <v>0</v>
      </c>
      <c r="P94" s="5">
        <f>B94+D94-O94</f>
        <v>1307</v>
      </c>
      <c r="Q94" t="s">
        <v>56</v>
      </c>
    </row>
    <row r="95" spans="1:17" x14ac:dyDescent="0.25">
      <c r="A95" s="5" t="s">
        <v>24</v>
      </c>
      <c r="B95" s="5">
        <v>0</v>
      </c>
      <c r="C95" s="8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>
        <f t="shared" ref="O95" si="25">SUM(F95:N95)</f>
        <v>0</v>
      </c>
      <c r="P95" s="5">
        <f t="shared" ref="P95:P99" si="26">B95+D95-O95</f>
        <v>0</v>
      </c>
      <c r="Q95" t="s">
        <v>56</v>
      </c>
    </row>
    <row r="96" spans="1:17" x14ac:dyDescent="0.25">
      <c r="A96" s="7" t="s">
        <v>21</v>
      </c>
      <c r="B96" s="7">
        <v>166282</v>
      </c>
      <c r="C96" s="8" t="s">
        <v>41</v>
      </c>
      <c r="D96" s="5">
        <v>670245</v>
      </c>
      <c r="E96" s="5" t="s">
        <v>23</v>
      </c>
      <c r="F96" s="11"/>
      <c r="G96" s="5"/>
      <c r="H96" s="6"/>
      <c r="I96" s="5"/>
      <c r="J96" s="5"/>
      <c r="K96" s="5"/>
      <c r="L96" s="6"/>
      <c r="M96" s="6"/>
      <c r="N96" s="6">
        <v>418490</v>
      </c>
      <c r="O96" s="5">
        <f t="shared" ref="O96:O99" si="27">SUM(F96:N96)</f>
        <v>418490</v>
      </c>
      <c r="P96" s="5">
        <f t="shared" si="26"/>
        <v>418037</v>
      </c>
      <c r="Q96" t="s">
        <v>57</v>
      </c>
    </row>
    <row r="97" spans="1:17" x14ac:dyDescent="0.25">
      <c r="A97" s="7" t="s">
        <v>24</v>
      </c>
      <c r="B97" s="7">
        <v>0</v>
      </c>
      <c r="C97" s="8" t="s">
        <v>41</v>
      </c>
      <c r="D97" s="5">
        <v>30</v>
      </c>
      <c r="E97" s="5" t="s">
        <v>23</v>
      </c>
      <c r="F97" s="11"/>
      <c r="G97" s="5"/>
      <c r="H97" s="6"/>
      <c r="I97" s="5">
        <v>30</v>
      </c>
      <c r="J97" s="5"/>
      <c r="K97" s="5"/>
      <c r="L97" s="6"/>
      <c r="M97" s="6"/>
      <c r="N97" s="6"/>
      <c r="O97" s="5">
        <f t="shared" si="27"/>
        <v>30</v>
      </c>
      <c r="P97" s="5">
        <f t="shared" si="26"/>
        <v>0</v>
      </c>
      <c r="Q97" t="s">
        <v>57</v>
      </c>
    </row>
    <row r="98" spans="1:17" x14ac:dyDescent="0.25">
      <c r="A98" s="5" t="s">
        <v>24</v>
      </c>
      <c r="B98" s="5">
        <v>141093</v>
      </c>
      <c r="C98" s="8" t="s">
        <v>41</v>
      </c>
      <c r="D98" s="5">
        <v>281650</v>
      </c>
      <c r="E98" s="5" t="s">
        <v>42</v>
      </c>
      <c r="F98" s="5"/>
      <c r="G98" s="5"/>
      <c r="H98" s="5"/>
      <c r="I98" s="5">
        <v>198875</v>
      </c>
      <c r="J98" s="5">
        <v>82775</v>
      </c>
      <c r="K98" s="5"/>
      <c r="L98" s="5"/>
      <c r="M98" s="5"/>
      <c r="N98" s="5"/>
      <c r="O98" s="5">
        <f t="shared" si="27"/>
        <v>281650</v>
      </c>
      <c r="P98" s="5">
        <f t="shared" si="26"/>
        <v>141093</v>
      </c>
      <c r="Q98" t="s">
        <v>57</v>
      </c>
    </row>
    <row r="99" spans="1:17" x14ac:dyDescent="0.25">
      <c r="A99" s="5" t="s">
        <v>25</v>
      </c>
      <c r="B99" s="5">
        <v>7727</v>
      </c>
      <c r="C99" s="8" t="s">
        <v>41</v>
      </c>
      <c r="D99" s="5">
        <v>37538</v>
      </c>
      <c r="E99" s="5" t="s">
        <v>42</v>
      </c>
      <c r="F99" s="5"/>
      <c r="G99" s="5"/>
      <c r="H99" s="5"/>
      <c r="I99" s="5">
        <v>25980</v>
      </c>
      <c r="J99" s="5">
        <v>11558</v>
      </c>
      <c r="K99" s="5"/>
      <c r="L99" s="5"/>
      <c r="M99" s="5"/>
      <c r="N99" s="5"/>
      <c r="O99" s="5">
        <f t="shared" si="27"/>
        <v>37538</v>
      </c>
      <c r="P99" s="5">
        <f t="shared" si="26"/>
        <v>7727</v>
      </c>
      <c r="Q99" t="s">
        <v>57</v>
      </c>
    </row>
    <row r="100" spans="1:17" x14ac:dyDescent="0.25">
      <c r="A100" s="29" t="s">
        <v>39</v>
      </c>
      <c r="B100" s="20">
        <f t="shared" ref="B100:P100" si="28">SUM(B93:B99)</f>
        <v>444198</v>
      </c>
      <c r="C100" s="20">
        <f t="shared" si="28"/>
        <v>0</v>
      </c>
      <c r="D100" s="20">
        <f t="shared" si="28"/>
        <v>1082808</v>
      </c>
      <c r="E100" s="20">
        <f t="shared" si="28"/>
        <v>0</v>
      </c>
      <c r="F100" s="20">
        <f t="shared" si="28"/>
        <v>0</v>
      </c>
      <c r="G100" s="20">
        <f t="shared" si="28"/>
        <v>0</v>
      </c>
      <c r="H100" s="20">
        <f t="shared" si="28"/>
        <v>0</v>
      </c>
      <c r="I100" s="20">
        <f t="shared" si="28"/>
        <v>224885</v>
      </c>
      <c r="J100" s="20">
        <f t="shared" si="28"/>
        <v>94333</v>
      </c>
      <c r="K100" s="20">
        <f t="shared" si="28"/>
        <v>0</v>
      </c>
      <c r="L100" s="20">
        <f t="shared" si="28"/>
        <v>0</v>
      </c>
      <c r="M100" s="20">
        <f t="shared" si="28"/>
        <v>0</v>
      </c>
      <c r="N100" s="20">
        <f t="shared" si="28"/>
        <v>418490</v>
      </c>
      <c r="O100" s="20">
        <f t="shared" si="28"/>
        <v>737708</v>
      </c>
      <c r="P100" s="20">
        <f t="shared" si="28"/>
        <v>789298</v>
      </c>
    </row>
    <row r="101" spans="1:17" ht="26.25" x14ac:dyDescent="0.25">
      <c r="A101" s="17" t="s">
        <v>44</v>
      </c>
      <c r="B101" s="18"/>
      <c r="C101" s="18"/>
      <c r="I101" s="12" t="s">
        <v>40</v>
      </c>
    </row>
    <row r="102" spans="1:17" x14ac:dyDescent="0.25">
      <c r="A102" s="18" t="s">
        <v>45</v>
      </c>
      <c r="B102" s="18">
        <v>29309</v>
      </c>
      <c r="C102" s="18"/>
      <c r="J102" t="s">
        <v>46</v>
      </c>
      <c r="P102" s="12">
        <v>251755</v>
      </c>
    </row>
    <row r="103" spans="1:17" x14ac:dyDescent="0.25">
      <c r="A103" s="18" t="s">
        <v>47</v>
      </c>
      <c r="B103" s="18"/>
      <c r="C103" s="18"/>
      <c r="I103" s="27"/>
      <c r="P103" s="12"/>
    </row>
    <row r="104" spans="1:17" x14ac:dyDescent="0.25">
      <c r="A104" s="30" t="s">
        <v>39</v>
      </c>
      <c r="B104" s="12">
        <f>B100+B101+B102+B103</f>
        <v>473507</v>
      </c>
      <c r="I104" s="12" t="s">
        <v>58</v>
      </c>
      <c r="O104" s="12">
        <f>O100+P102+P103</f>
        <v>989463</v>
      </c>
    </row>
    <row r="105" spans="1:17" x14ac:dyDescent="0.25">
      <c r="I105" s="12" t="s">
        <v>59</v>
      </c>
      <c r="O105" s="12">
        <f>B104+D100-O104</f>
        <v>566852</v>
      </c>
    </row>
    <row r="107" spans="1:17" x14ac:dyDescent="0.25">
      <c r="B107" s="31" t="s">
        <v>60</v>
      </c>
      <c r="C107">
        <f>O98</f>
        <v>281650</v>
      </c>
    </row>
    <row r="108" spans="1:17" x14ac:dyDescent="0.25">
      <c r="B108" s="31" t="s">
        <v>61</v>
      </c>
      <c r="C108">
        <f>O96+O99</f>
        <v>456028</v>
      </c>
    </row>
    <row r="109" spans="1:17" x14ac:dyDescent="0.25">
      <c r="B109" s="31" t="s">
        <v>62</v>
      </c>
    </row>
  </sheetData>
  <mergeCells count="50">
    <mergeCell ref="K3:P3"/>
    <mergeCell ref="A9:A11"/>
    <mergeCell ref="B9:B11"/>
    <mergeCell ref="C9:D9"/>
    <mergeCell ref="E9:N9"/>
    <mergeCell ref="O9:O11"/>
    <mergeCell ref="P9:P11"/>
    <mergeCell ref="C10:C11"/>
    <mergeCell ref="D10:D11"/>
    <mergeCell ref="E10:E11"/>
    <mergeCell ref="L2:P2"/>
    <mergeCell ref="N1:P1"/>
    <mergeCell ref="P34:P36"/>
    <mergeCell ref="C35:C36"/>
    <mergeCell ref="D35:D36"/>
    <mergeCell ref="E35:E36"/>
    <mergeCell ref="A61:A63"/>
    <mergeCell ref="B61:B63"/>
    <mergeCell ref="C61:D61"/>
    <mergeCell ref="E61:N61"/>
    <mergeCell ref="O61:O63"/>
    <mergeCell ref="P61:P63"/>
    <mergeCell ref="A34:A36"/>
    <mergeCell ref="B34:B36"/>
    <mergeCell ref="C34:D34"/>
    <mergeCell ref="E34:N34"/>
    <mergeCell ref="O34:O36"/>
    <mergeCell ref="M81:N81"/>
    <mergeCell ref="C62:C63"/>
    <mergeCell ref="D62:D63"/>
    <mergeCell ref="E62:E63"/>
    <mergeCell ref="A70:A72"/>
    <mergeCell ref="B70:B72"/>
    <mergeCell ref="C70:D70"/>
    <mergeCell ref="E70:N70"/>
    <mergeCell ref="O70:O72"/>
    <mergeCell ref="P70:P72"/>
    <mergeCell ref="C71:C72"/>
    <mergeCell ref="D71:D72"/>
    <mergeCell ref="E71:E72"/>
    <mergeCell ref="A90:A92"/>
    <mergeCell ref="B90:B92"/>
    <mergeCell ref="C90:D90"/>
    <mergeCell ref="E90:N90"/>
    <mergeCell ref="O90:O92"/>
    <mergeCell ref="P90:P92"/>
    <mergeCell ref="C91:C92"/>
    <mergeCell ref="D91:D92"/>
    <mergeCell ref="E91:E92"/>
    <mergeCell ref="N82:O82"/>
  </mergeCells>
  <pageMargins left="0.25" right="0.25" top="0.75" bottom="0.75" header="0.3" footer="0.3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workbookViewId="0">
      <selection activeCell="B8" sqref="B8"/>
    </sheetView>
  </sheetViews>
  <sheetFormatPr defaultRowHeight="15" x14ac:dyDescent="0.25"/>
  <cols>
    <col min="1" max="1" width="15.85546875" customWidth="1"/>
    <col min="2" max="2" width="38.5703125" customWidth="1"/>
    <col min="3" max="3" width="15.7109375" customWidth="1"/>
  </cols>
  <sheetData>
    <row r="1" spans="1:3" ht="15.75" x14ac:dyDescent="0.25">
      <c r="B1" s="67" t="s">
        <v>0</v>
      </c>
      <c r="C1" s="67"/>
    </row>
    <row r="2" spans="1:3" ht="15.75" x14ac:dyDescent="0.25">
      <c r="B2" s="68"/>
      <c r="C2" s="69" t="s">
        <v>87</v>
      </c>
    </row>
    <row r="3" spans="1:3" ht="15.75" x14ac:dyDescent="0.25">
      <c r="B3" s="68"/>
      <c r="C3" s="69" t="s">
        <v>88</v>
      </c>
    </row>
    <row r="4" spans="1:3" ht="15.75" x14ac:dyDescent="0.25">
      <c r="B4" s="68"/>
      <c r="C4" s="69"/>
    </row>
    <row r="5" spans="1:3" ht="15.75" x14ac:dyDescent="0.25">
      <c r="B5" s="66" t="s">
        <v>85</v>
      </c>
      <c r="C5" s="66"/>
    </row>
    <row r="6" spans="1:3" ht="45" x14ac:dyDescent="0.25">
      <c r="A6" s="32" t="s">
        <v>67</v>
      </c>
      <c r="B6" s="32" t="s">
        <v>68</v>
      </c>
      <c r="C6" s="32" t="s">
        <v>86</v>
      </c>
    </row>
    <row r="7" spans="1:3" ht="30" x14ac:dyDescent="0.25">
      <c r="A7" s="5"/>
      <c r="B7" s="33" t="s">
        <v>69</v>
      </c>
      <c r="C7" s="34">
        <f>C9+C8</f>
        <v>1706611</v>
      </c>
    </row>
    <row r="8" spans="1:3" x14ac:dyDescent="0.25">
      <c r="A8" s="5"/>
      <c r="B8" s="33" t="s">
        <v>70</v>
      </c>
      <c r="C8" s="35">
        <v>623803</v>
      </c>
    </row>
    <row r="9" spans="1:3" x14ac:dyDescent="0.25">
      <c r="A9" s="5"/>
      <c r="B9" s="33" t="s">
        <v>71</v>
      </c>
      <c r="C9" s="34">
        <f>C11+C12</f>
        <v>1082808</v>
      </c>
    </row>
    <row r="10" spans="1:3" x14ac:dyDescent="0.25">
      <c r="A10" s="36"/>
      <c r="B10" s="37" t="s">
        <v>72</v>
      </c>
      <c r="C10" s="38">
        <f>C11+C12</f>
        <v>1082808</v>
      </c>
    </row>
    <row r="11" spans="1:3" ht="15.75" x14ac:dyDescent="0.25">
      <c r="A11" s="39" t="s">
        <v>73</v>
      </c>
      <c r="B11" s="40" t="s">
        <v>74</v>
      </c>
      <c r="C11" s="35">
        <v>93345</v>
      </c>
    </row>
    <row r="12" spans="1:3" ht="31.5" x14ac:dyDescent="0.25">
      <c r="A12" s="39" t="s">
        <v>41</v>
      </c>
      <c r="B12" s="41" t="s">
        <v>75</v>
      </c>
      <c r="C12" s="35">
        <v>989463</v>
      </c>
    </row>
    <row r="13" spans="1:3" x14ac:dyDescent="0.25">
      <c r="A13" s="5"/>
      <c r="B13" s="42" t="s">
        <v>76</v>
      </c>
      <c r="C13" s="34">
        <f>C14+C16</f>
        <v>737708</v>
      </c>
    </row>
    <row r="14" spans="1:3" x14ac:dyDescent="0.25">
      <c r="A14" s="43" t="s">
        <v>23</v>
      </c>
      <c r="B14" s="44" t="s">
        <v>77</v>
      </c>
      <c r="C14" s="35">
        <v>30</v>
      </c>
    </row>
    <row r="15" spans="1:3" x14ac:dyDescent="0.25">
      <c r="A15" s="43" t="s">
        <v>78</v>
      </c>
      <c r="B15" s="44" t="s">
        <v>79</v>
      </c>
      <c r="C15" s="35">
        <v>0</v>
      </c>
    </row>
    <row r="16" spans="1:3" x14ac:dyDescent="0.25">
      <c r="A16" s="5" t="s">
        <v>80</v>
      </c>
      <c r="B16" s="6" t="s">
        <v>81</v>
      </c>
      <c r="C16" s="45">
        <v>737678</v>
      </c>
    </row>
    <row r="17" spans="1:3" x14ac:dyDescent="0.25">
      <c r="A17" s="5"/>
      <c r="B17" s="42" t="s">
        <v>40</v>
      </c>
      <c r="C17" s="34">
        <f>C18</f>
        <v>251755</v>
      </c>
    </row>
    <row r="18" spans="1:3" x14ac:dyDescent="0.25">
      <c r="A18" s="5"/>
      <c r="B18" s="6" t="s">
        <v>82</v>
      </c>
      <c r="C18" s="46">
        <v>251755</v>
      </c>
    </row>
    <row r="19" spans="1:3" x14ac:dyDescent="0.25">
      <c r="A19" s="5"/>
      <c r="B19" s="6" t="s">
        <v>83</v>
      </c>
      <c r="C19" s="46">
        <v>0</v>
      </c>
    </row>
    <row r="20" spans="1:3" x14ac:dyDescent="0.25">
      <c r="A20" s="5"/>
      <c r="B20" s="47" t="s">
        <v>58</v>
      </c>
      <c r="C20" s="34">
        <f>C13+C17</f>
        <v>989463</v>
      </c>
    </row>
    <row r="21" spans="1:3" x14ac:dyDescent="0.25">
      <c r="A21" s="5"/>
      <c r="B21" s="47" t="s">
        <v>84</v>
      </c>
      <c r="C21" s="35">
        <f>C8+C11+C12-C14-C16-C18</f>
        <v>717148</v>
      </c>
    </row>
    <row r="22" spans="1:3" x14ac:dyDescent="0.25">
      <c r="C22" s="48"/>
    </row>
  </sheetData>
  <mergeCells count="2">
    <mergeCell ref="B1:C1"/>
    <mergeCell ref="B5:C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2</vt:i4>
      </vt:variant>
    </vt:vector>
  </HeadingPairs>
  <TitlesOfParts>
    <vt:vector size="2" baseType="lpstr">
      <vt:lpstr>Atšifrējums</vt:lpstr>
      <vt:lpstr>Kopsavilkums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Lietotajs</dc:creator>
  <cp:lastModifiedBy>DaceC</cp:lastModifiedBy>
  <cp:lastPrinted>2018-01-10T08:45:19Z</cp:lastPrinted>
  <dcterms:created xsi:type="dcterms:W3CDTF">2017-12-27T13:39:27Z</dcterms:created>
  <dcterms:modified xsi:type="dcterms:W3CDTF">2018-01-18T16:34:57Z</dcterms:modified>
</cp:coreProperties>
</file>